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 My Job\4. File Afrida\"/>
    </mc:Choice>
  </mc:AlternateContent>
  <xr:revisionPtr revIDLastSave="0" documentId="13_ncr:1_{D4E19D74-9B95-4844-8130-5F806A4E6449}" xr6:coauthVersionLast="47" xr6:coauthVersionMax="47" xr10:uidLastSave="{00000000-0000-0000-0000-000000000000}"/>
  <bookViews>
    <workbookView xWindow="-120" yWindow="-120" windowWidth="20730" windowHeight="11160" firstSheet="3" activeTab="4" xr2:uid="{74EA31FF-766C-45E7-86F0-60CFBDD538E5}"/>
  </bookViews>
  <sheets>
    <sheet name="Hasil Tabulasi" sheetId="4" r:id="rId1"/>
    <sheet name="Kriteria Sampel" sheetId="3" r:id="rId2"/>
    <sheet name="Hasil Kriteria Sampel" sheetId="2" r:id="rId3"/>
    <sheet name="Nilai Perusahaan (Y)" sheetId="6" r:id="rId4"/>
    <sheet name="Enterprise Risk Manajemen (X1) " sheetId="1" r:id="rId5"/>
    <sheet name="Struktur Modal (X2)" sheetId="5" r:id="rId6"/>
    <sheet name="Tata Kelola (X3)" sheetId="9" r:id="rId7"/>
    <sheet name="Umur Perusahaan (Z1)" sheetId="8" r:id="rId8"/>
    <sheet name="Ukuran Perusahaan (Z2)" sheetId="10" r:id="rId9"/>
  </sheets>
  <definedNames>
    <definedName name="_xlnm._FilterDatabase" localSheetId="0" hidden="1">'Hasil Tabulasi'!$J$2:$J$38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0" l="1"/>
  <c r="E6" i="8"/>
  <c r="G6" i="6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6" i="9"/>
  <c r="E24" i="6"/>
  <c r="E23" i="6"/>
  <c r="E22" i="6"/>
  <c r="N6" i="6"/>
  <c r="D111" i="6" l="1"/>
  <c r="D6" i="6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6" i="5"/>
  <c r="N113" i="6"/>
  <c r="D113" i="6" s="1"/>
  <c r="N112" i="6"/>
  <c r="D112" i="6" s="1"/>
  <c r="N111" i="6"/>
  <c r="N110" i="6"/>
  <c r="D110" i="6" s="1"/>
  <c r="N109" i="6"/>
  <c r="D109" i="6" s="1"/>
  <c r="N108" i="6"/>
  <c r="D108" i="6" s="1"/>
  <c r="N107" i="6"/>
  <c r="D107" i="6" s="1"/>
  <c r="N106" i="6"/>
  <c r="D106" i="6" s="1"/>
  <c r="N105" i="6"/>
  <c r="D105" i="6" s="1"/>
  <c r="N104" i="6"/>
  <c r="D104" i="6" s="1"/>
  <c r="N103" i="6"/>
  <c r="D103" i="6" s="1"/>
  <c r="N102" i="6"/>
  <c r="D102" i="6" s="1"/>
  <c r="N101" i="6"/>
  <c r="D101" i="6" s="1"/>
  <c r="N100" i="6"/>
  <c r="D100" i="6" s="1"/>
  <c r="N99" i="6"/>
  <c r="D99" i="6" s="1"/>
  <c r="N98" i="6"/>
  <c r="D98" i="6" s="1"/>
  <c r="N97" i="6"/>
  <c r="D97" i="6" s="1"/>
  <c r="N96" i="6"/>
  <c r="D96" i="6" s="1"/>
  <c r="N95" i="6"/>
  <c r="D95" i="6" s="1"/>
  <c r="N94" i="6"/>
  <c r="D94" i="6" s="1"/>
  <c r="N93" i="6"/>
  <c r="D93" i="6" s="1"/>
  <c r="N92" i="6"/>
  <c r="D92" i="6" s="1"/>
  <c r="N91" i="6"/>
  <c r="D91" i="6" s="1"/>
  <c r="N90" i="6"/>
  <c r="D90" i="6" s="1"/>
  <c r="N89" i="6"/>
  <c r="D89" i="6" s="1"/>
  <c r="N88" i="6"/>
  <c r="D88" i="6" s="1"/>
  <c r="N87" i="6"/>
  <c r="D87" i="6" s="1"/>
  <c r="N86" i="6"/>
  <c r="D86" i="6" s="1"/>
  <c r="N85" i="6"/>
  <c r="D85" i="6" s="1"/>
  <c r="N84" i="6"/>
  <c r="D84" i="6" s="1"/>
  <c r="N83" i="6"/>
  <c r="D83" i="6" s="1"/>
  <c r="N82" i="6"/>
  <c r="D82" i="6" s="1"/>
  <c r="N81" i="6"/>
  <c r="D81" i="6" s="1"/>
  <c r="N80" i="6"/>
  <c r="D80" i="6" s="1"/>
  <c r="N79" i="6"/>
  <c r="D79" i="6" s="1"/>
  <c r="N78" i="6"/>
  <c r="D78" i="6" s="1"/>
  <c r="N77" i="6"/>
  <c r="D77" i="6" s="1"/>
  <c r="N76" i="6"/>
  <c r="D76" i="6" s="1"/>
  <c r="N75" i="6"/>
  <c r="D75" i="6" s="1"/>
  <c r="N74" i="6"/>
  <c r="D74" i="6" s="1"/>
  <c r="N73" i="6"/>
  <c r="D73" i="6" s="1"/>
  <c r="N72" i="6"/>
  <c r="D72" i="6" s="1"/>
  <c r="N71" i="6"/>
  <c r="D71" i="6" s="1"/>
  <c r="N70" i="6"/>
  <c r="D70" i="6" s="1"/>
  <c r="N69" i="6"/>
  <c r="D69" i="6" s="1"/>
  <c r="N68" i="6"/>
  <c r="D68" i="6" s="1"/>
  <c r="N67" i="6"/>
  <c r="D67" i="6" s="1"/>
  <c r="N66" i="6"/>
  <c r="D66" i="6" s="1"/>
  <c r="N65" i="6"/>
  <c r="D65" i="6" s="1"/>
  <c r="N64" i="6"/>
  <c r="D64" i="6" s="1"/>
  <c r="N63" i="6"/>
  <c r="D63" i="6" s="1"/>
  <c r="N62" i="6"/>
  <c r="D62" i="6" s="1"/>
  <c r="N61" i="6"/>
  <c r="D61" i="6" s="1"/>
  <c r="N60" i="6"/>
  <c r="D60" i="6" s="1"/>
  <c r="N59" i="6"/>
  <c r="D59" i="6" s="1"/>
  <c r="N58" i="6"/>
  <c r="D58" i="6" s="1"/>
  <c r="N57" i="6"/>
  <c r="D57" i="6" s="1"/>
  <c r="N56" i="6"/>
  <c r="D56" i="6" s="1"/>
  <c r="N55" i="6"/>
  <c r="D55" i="6" s="1"/>
  <c r="N54" i="6"/>
  <c r="D54" i="6" s="1"/>
  <c r="N53" i="6"/>
  <c r="D53" i="6" s="1"/>
  <c r="N52" i="6"/>
  <c r="D52" i="6" s="1"/>
  <c r="N51" i="6"/>
  <c r="D51" i="6" s="1"/>
  <c r="N50" i="6"/>
  <c r="D50" i="6" s="1"/>
  <c r="N49" i="6"/>
  <c r="D49" i="6" s="1"/>
  <c r="N48" i="6"/>
  <c r="D48" i="6" s="1"/>
  <c r="N47" i="6"/>
  <c r="D47" i="6" s="1"/>
  <c r="N46" i="6"/>
  <c r="D46" i="6" s="1"/>
  <c r="N45" i="6"/>
  <c r="D45" i="6" s="1"/>
  <c r="N44" i="6"/>
  <c r="D44" i="6" s="1"/>
  <c r="N43" i="6"/>
  <c r="D43" i="6" s="1"/>
  <c r="N42" i="6"/>
  <c r="D42" i="6" s="1"/>
  <c r="G113" i="6" l="1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D21" i="6" l="1"/>
  <c r="G21" i="6" s="1"/>
  <c r="D20" i="6"/>
  <c r="G20" i="6" s="1"/>
  <c r="D19" i="6"/>
  <c r="G19" i="6" s="1"/>
  <c r="D18" i="6"/>
  <c r="G18" i="6" s="1"/>
  <c r="D17" i="6"/>
  <c r="G17" i="6" s="1"/>
  <c r="G16" i="6"/>
  <c r="D16" i="6"/>
  <c r="D15" i="6"/>
  <c r="G15" i="6" s="1"/>
  <c r="D14" i="6"/>
  <c r="G14" i="6" s="1"/>
  <c r="D13" i="6"/>
  <c r="G13" i="6" s="1"/>
  <c r="D12" i="6"/>
  <c r="G12" i="6" s="1"/>
  <c r="D11" i="6"/>
  <c r="G11" i="6" s="1"/>
  <c r="D10" i="6"/>
  <c r="G10" i="6" s="1"/>
  <c r="D9" i="6"/>
  <c r="G9" i="6" s="1"/>
  <c r="D8" i="6"/>
  <c r="G8" i="6" s="1"/>
  <c r="D40" i="6"/>
  <c r="G40" i="6" s="1"/>
  <c r="D41" i="6"/>
  <c r="G41" i="6" s="1"/>
  <c r="D37" i="6"/>
  <c r="G37" i="6" s="1"/>
  <c r="D36" i="6"/>
  <c r="G36" i="6" s="1"/>
  <c r="D33" i="6"/>
  <c r="G33" i="6" s="1"/>
  <c r="D32" i="6"/>
  <c r="G32" i="6" s="1"/>
  <c r="D28" i="6"/>
  <c r="G28" i="6" s="1"/>
  <c r="D29" i="6"/>
  <c r="G29" i="6" s="1"/>
  <c r="D24" i="6"/>
  <c r="G24" i="6" s="1"/>
  <c r="D25" i="6"/>
  <c r="G25" i="6" s="1"/>
  <c r="D38" i="6"/>
  <c r="G38" i="6" s="1"/>
  <c r="D39" i="6"/>
  <c r="G39" i="6" s="1"/>
  <c r="D34" i="6"/>
  <c r="G34" i="6" s="1"/>
  <c r="D35" i="6"/>
  <c r="G35" i="6" s="1"/>
  <c r="D30" i="6"/>
  <c r="G30" i="6" s="1"/>
  <c r="D31" i="6"/>
  <c r="G31" i="6" s="1"/>
  <c r="D26" i="6"/>
  <c r="G26" i="6" s="1"/>
  <c r="D27" i="6"/>
  <c r="G27" i="6" s="1"/>
  <c r="D22" i="6"/>
  <c r="G22" i="6" s="1"/>
  <c r="D23" i="6"/>
  <c r="G23" i="6" s="1"/>
  <c r="D7" i="6"/>
  <c r="G7" i="6" s="1"/>
</calcChain>
</file>

<file path=xl/sharedStrings.xml><?xml version="1.0" encoding="utf-8"?>
<sst xmlns="http://schemas.openxmlformats.org/spreadsheetml/2006/main" count="688" uniqueCount="120">
  <si>
    <t>No</t>
  </si>
  <si>
    <t>Perusahaan</t>
  </si>
  <si>
    <t>Tahun</t>
  </si>
  <si>
    <t>Hasil</t>
  </si>
  <si>
    <t>NAMA PERUSAHAAN</t>
  </si>
  <si>
    <t>√</t>
  </si>
  <si>
    <t>Hasil Q</t>
  </si>
  <si>
    <t>MVE (Nilai Pasar Equitas)</t>
  </si>
  <si>
    <t>Total Hutang</t>
  </si>
  <si>
    <t>Total Asset</t>
  </si>
  <si>
    <t>Q: Nilai perusahaan,</t>
  </si>
  <si>
    <t>MVE : Nilai pasar ekuitas (Equity Market Value), yang diperoleh dari hasil perkalian harga saham penutupan (closing price) akhir tahun dengan</t>
  </si>
  <si>
    <t xml:space="preserve">jumlah saham yang beredar pada akhir tahun, </t>
  </si>
  <si>
    <t xml:space="preserve">DEBT: Total utang perusahaan, </t>
  </si>
  <si>
    <t>TA: Total asset</t>
  </si>
  <si>
    <t xml:space="preserve">Close Price </t>
  </si>
  <si>
    <t>Jumlah Saham Beredar</t>
  </si>
  <si>
    <t>Y</t>
  </si>
  <si>
    <t>X1</t>
  </si>
  <si>
    <t>X2</t>
  </si>
  <si>
    <t>X3</t>
  </si>
  <si>
    <t>No.</t>
  </si>
  <si>
    <t>Kriteria</t>
  </si>
  <si>
    <r>
      <t>Perusahaan  manufaktur sub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sektor makanan dan minuman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yang terdaftar di BEI tahun 2020 - 2023</t>
    </r>
  </si>
  <si>
    <r>
      <t>Perusahaan  manufaktur sub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sektor makanan dan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minuman yang tidak mempublikasi laporan keuangan selama 2020 – 2023 secara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 xml:space="preserve">berturut turut </t>
    </r>
  </si>
  <si>
    <t>Perusahaan manufaktur sub sektor makanan dan minuman yang tidak menyajikan laporan keuangan tahunan menggunakan satuan mata uang rupiah selama 2020 - 2023</t>
  </si>
  <si>
    <t>Perusahaan manufaktur sub sektor makanan dan minuman yang tidak memperoleh laba selama 2020 – 2023 secara berturut turut</t>
  </si>
  <si>
    <r>
      <t>Jumlah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perusahaan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yang</t>
    </r>
    <r>
      <rPr>
        <sz val="10"/>
        <color rgb="FFFFFFFF"/>
        <rFont val="Times New Roman"/>
        <family val="1"/>
      </rPr>
      <t>ii</t>
    </r>
    <r>
      <rPr>
        <sz val="10"/>
        <color rgb="FF000000"/>
        <rFont val="Times New Roman"/>
        <family val="1"/>
      </rPr>
      <t>memenuhi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kriteria</t>
    </r>
  </si>
  <si>
    <r>
      <t>Jumlah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sampel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(35 x 4 tahun)</t>
    </r>
  </si>
  <si>
    <t>Total</t>
  </si>
  <si>
    <t xml:space="preserve">Perusahaan  manufaktur subisektor makanan daniminuman yang tidak mempublikasi laporan keuangan selama 2020 – 2023 secaraiberturut turut </t>
  </si>
  <si>
    <t>ADES</t>
  </si>
  <si>
    <t>AISA</t>
  </si>
  <si>
    <t>ALTO</t>
  </si>
  <si>
    <t>BTEK</t>
  </si>
  <si>
    <t>BUDI</t>
  </si>
  <si>
    <t>CAMP</t>
  </si>
  <si>
    <t>CEKA</t>
  </si>
  <si>
    <t>CLEO</t>
  </si>
  <si>
    <t>DLTA</t>
  </si>
  <si>
    <t>DMND</t>
  </si>
  <si>
    <t>FOOD</t>
  </si>
  <si>
    <t>HOKI</t>
  </si>
  <si>
    <t>ICBP</t>
  </si>
  <si>
    <t>IIKP</t>
  </si>
  <si>
    <t>IKAN</t>
  </si>
  <si>
    <t>INDF</t>
  </si>
  <si>
    <t>KEJU</t>
  </si>
  <si>
    <t>MGNA</t>
  </si>
  <si>
    <t>MLBI</t>
  </si>
  <si>
    <t>MYOR</t>
  </si>
  <si>
    <t>PANI</t>
  </si>
  <si>
    <t>PCAR</t>
  </si>
  <si>
    <t>PSDN</t>
  </si>
  <si>
    <t>ROTI</t>
  </si>
  <si>
    <t>SKBM</t>
  </si>
  <si>
    <t>SKLT</t>
  </si>
  <si>
    <t>STTP</t>
  </si>
  <si>
    <t>TBLA</t>
  </si>
  <si>
    <t>ULTJ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</si>
  <si>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</si>
  <si>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</si>
  <si>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</si>
  <si>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</si>
  <si>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</si>
  <si>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</si>
  <si>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</si>
  <si>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</si>
  <si>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</si>
  <si>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</si>
  <si>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</si>
  <si>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</si>
  <si>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</si>
  <si>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</si>
  <si>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</si>
  <si>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</si>
  <si>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</si>
  <si>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</si>
  <si>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</si>
  <si>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</si>
  <si>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</si>
  <si>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</si>
  <si>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</si>
  <si>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</si>
  <si>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</si>
  <si>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</si>
  <si>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</si>
  <si>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</si>
  <si>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</si>
  <si>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GOOD</t>
  </si>
  <si>
    <t>30.</t>
  </si>
  <si>
    <t>Oke</t>
  </si>
  <si>
    <t>X</t>
  </si>
  <si>
    <t>Menerapkan ERM/Tidak Menerapkan ERM</t>
  </si>
  <si>
    <t>Total Hutang  (liabilitas)</t>
  </si>
  <si>
    <t>Total Modal (ekuitas)</t>
  </si>
  <si>
    <t>Catatan :</t>
  </si>
  <si>
    <t>Rumus = Total Hutang : Total Modal</t>
  </si>
  <si>
    <t xml:space="preserve">Rumus : Skala variabel dummy digunakan dengan memberikan skor 1 (satu) </t>
  </si>
  <si>
    <t>jika perusahaan memakai ERM serta skor 0 (nol) jika perusahaan tidak memakai ERM</t>
  </si>
  <si>
    <t>Nilai Perusahaan  = Perusahaan  manufaktur subisektor makanan dan minuman Yang terdaftar di BEI 2020-2023</t>
  </si>
  <si>
    <t>Tahun Berdiri</t>
  </si>
  <si>
    <t>Rumus = Tahun penelitian - Tahun perusahaan berdiri</t>
  </si>
  <si>
    <t>Total Aset</t>
  </si>
  <si>
    <t>Ln</t>
  </si>
  <si>
    <t>Rumus : Ln ( Total Aset )</t>
  </si>
  <si>
    <t>ERM   = Perusahaan  manufaktur sub sektor makanan dan minuman Yang terdaftar di BEI 2020-2023</t>
  </si>
  <si>
    <t>Struktur Modal  = Perusahaan  manufaktur sub sektor makanan dan minuman Yang terdaftar di BEI 2019-2022</t>
  </si>
  <si>
    <t>Tata Kelola  = Perusahaan  manufaktur sub sektor makanan dan minuman Yang terdaftar di BEI 2019-2022</t>
  </si>
  <si>
    <t>Umur Perusahaan  = Perusahaan  manufaktur sub sektor makanan dan minuman Yang terdaftar di BEI 2019-2022</t>
  </si>
  <si>
    <t>Ukuran Perusahaan  = Perusahaan  manufaktur sub sektor makanan dan minuman Yang terdaftar di BEI 2019-2022</t>
  </si>
  <si>
    <t>total kriteria dalam pengumpulan tata kelola perusahaan</t>
  </si>
  <si>
    <r>
      <t xml:space="preserve">CG = </t>
    </r>
    <r>
      <rPr>
        <u/>
        <sz val="11"/>
        <color theme="0"/>
        <rFont val="Calibri"/>
        <family val="2"/>
        <scheme val="minor"/>
      </rPr>
      <t>skor standar tata kelola perusahaan terpenuhi</t>
    </r>
  </si>
  <si>
    <t>Hasil SM</t>
  </si>
  <si>
    <t>ti  (total indikatorscorecard)</t>
  </si>
  <si>
    <t>Σdi (total pengungkapan indikatorscorecardpada perusahaan i)</t>
  </si>
  <si>
    <t>Hasil CGS</t>
  </si>
  <si>
    <t>Maximum Score Of Part</t>
  </si>
  <si>
    <t>Z1</t>
  </si>
  <si>
    <t>Z2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</si>
</sst>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Rp&quot;* #,##0_-;\-&quot;Rp&quot;* #,##0_-;_-&quot;Rp&quot;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5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FFFFFF"/>
      <name val="Times New Roman"/>
      <family val="1"/>
    </font>
    <font>
      <sz val="13"/>
      <color theme="1"/>
      <name val="Times New Roman"/>
      <family val="1"/>
    </font>
    <font>
      <sz val="11"/>
      <color rgb="FFFF0000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63"/>
      <scheme val="minor"/>
    </font>
    <font>
      <sz val="12"/>
      <color theme="0"/>
      <name val="Calibri"/>
      <family val="2"/>
      <charset val="163"/>
      <scheme val="minor"/>
    </font>
    <font>
      <b/>
      <sz val="11"/>
      <color theme="1"/>
      <name val="Calibri Light"/>
      <family val="1"/>
      <charset val="163"/>
      <scheme val="major"/>
    </font>
    <font>
      <sz val="11"/>
      <color theme="1"/>
      <name val="Calibri Light"/>
      <family val="1"/>
      <charset val="163"/>
      <scheme val="major"/>
    </font>
    <font>
      <u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3" fillId="0" borderId="9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3" xfId="0" applyBorder="1"/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35" xfId="0" applyBorder="1" applyAlignment="1">
      <alignment horizontal="center"/>
    </xf>
    <xf numFmtId="42" fontId="0" fillId="0" borderId="25" xfId="0" applyNumberFormat="1" applyBorder="1"/>
    <xf numFmtId="0" fontId="2" fillId="0" borderId="0" xfId="0" applyFont="1" applyAlignment="1">
      <alignment horizontal="center"/>
    </xf>
    <xf numFmtId="42" fontId="0" fillId="0" borderId="0" xfId="0" applyNumberFormat="1"/>
    <xf numFmtId="42" fontId="0" fillId="0" borderId="11" xfId="0" applyNumberFormat="1" applyBorder="1"/>
    <xf numFmtId="42" fontId="0" fillId="0" borderId="14" xfId="0" applyNumberFormat="1" applyBorder="1"/>
    <xf numFmtId="42" fontId="0" fillId="0" borderId="34" xfId="0" applyNumberFormat="1" applyBorder="1"/>
    <xf numFmtId="42" fontId="0" fillId="0" borderId="37" xfId="0" applyNumberFormat="1" applyBorder="1"/>
    <xf numFmtId="42" fontId="0" fillId="0" borderId="16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42" fontId="0" fillId="0" borderId="11" xfId="0" applyNumberFormat="1" applyBorder="1" applyAlignment="1">
      <alignment horizontal="center"/>
    </xf>
    <xf numFmtId="42" fontId="0" fillId="0" borderId="14" xfId="0" applyNumberFormat="1" applyBorder="1" applyAlignment="1">
      <alignment horizontal="center"/>
    </xf>
    <xf numFmtId="42" fontId="0" fillId="0" borderId="32" xfId="0" applyNumberFormat="1" applyBorder="1" applyAlignment="1">
      <alignment horizontal="center"/>
    </xf>
    <xf numFmtId="42" fontId="0" fillId="0" borderId="38" xfId="0" applyNumberFormat="1" applyBorder="1" applyAlignment="1">
      <alignment horizontal="center"/>
    </xf>
    <xf numFmtId="42" fontId="0" fillId="0" borderId="25" xfId="0" applyNumberFormat="1" applyBorder="1" applyAlignment="1">
      <alignment horizontal="center"/>
    </xf>
    <xf numFmtId="42" fontId="0" fillId="0" borderId="21" xfId="0" applyNumberFormat="1" applyBorder="1" applyAlignment="1">
      <alignment horizontal="center"/>
    </xf>
    <xf numFmtId="42" fontId="0" fillId="0" borderId="26" xfId="0" applyNumberFormat="1" applyBorder="1" applyAlignment="1">
      <alignment horizontal="center"/>
    </xf>
    <xf numFmtId="42" fontId="3" fillId="0" borderId="9" xfId="0" applyNumberFormat="1" applyFont="1" applyBorder="1" applyAlignment="1">
      <alignment horizontal="center" vertical="center"/>
    </xf>
    <xf numFmtId="0" fontId="0" fillId="3" borderId="34" xfId="0" applyFill="1" applyBorder="1" applyAlignment="1">
      <alignment horizontal="center"/>
    </xf>
    <xf numFmtId="0" fontId="9" fillId="0" borderId="2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1" fontId="0" fillId="0" borderId="0" xfId="0" applyNumberFormat="1"/>
    <xf numFmtId="1" fontId="0" fillId="2" borderId="0" xfId="0" applyNumberFormat="1" applyFill="1"/>
    <xf numFmtId="0" fontId="12" fillId="0" borderId="29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5" xfId="0" applyBorder="1"/>
    <xf numFmtId="0" fontId="0" fillId="0" borderId="4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6" xfId="0" applyBorder="1"/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2" fontId="0" fillId="0" borderId="45" xfId="0" applyNumberFormat="1" applyBorder="1" applyAlignment="1">
      <alignment horizontal="center"/>
    </xf>
    <xf numFmtId="42" fontId="0" fillId="0" borderId="27" xfId="0" applyNumberFormat="1" applyBorder="1"/>
    <xf numFmtId="0" fontId="14" fillId="0" borderId="4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5" fillId="5" borderId="1" xfId="0" applyFont="1" applyFill="1" applyBorder="1"/>
    <xf numFmtId="0" fontId="15" fillId="5" borderId="2" xfId="0" applyFont="1" applyFill="1" applyBorder="1"/>
    <xf numFmtId="0" fontId="15" fillId="5" borderId="3" xfId="0" applyFont="1" applyFill="1" applyBorder="1"/>
    <xf numFmtId="0" fontId="15" fillId="5" borderId="4" xfId="0" applyFont="1" applyFill="1" applyBorder="1"/>
    <xf numFmtId="0" fontId="15" fillId="5" borderId="5" xfId="0" applyFont="1" applyFill="1" applyBorder="1"/>
    <xf numFmtId="0" fontId="15" fillId="5" borderId="6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9" xfId="0" applyBorder="1"/>
    <xf numFmtId="0" fontId="0" fillId="0" borderId="3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vertical="center"/>
    </xf>
    <xf numFmtId="0" fontId="16" fillId="0" borderId="44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2" borderId="1" xfId="0" applyFont="1" applyFill="1" applyBorder="1"/>
    <xf numFmtId="0" fontId="17" fillId="2" borderId="2" xfId="0" applyFont="1" applyFill="1" applyBorder="1"/>
    <xf numFmtId="0" fontId="17" fillId="2" borderId="4" xfId="0" applyFont="1" applyFill="1" applyBorder="1"/>
    <xf numFmtId="0" fontId="17" fillId="2" borderId="5" xfId="0" applyFont="1" applyFill="1" applyBorder="1"/>
    <xf numFmtId="0" fontId="0" fillId="2" borderId="3" xfId="0" applyFill="1" applyBorder="1"/>
    <xf numFmtId="0" fontId="0" fillId="2" borderId="6" xfId="0" applyFill="1" applyBorder="1"/>
    <xf numFmtId="0" fontId="14" fillId="0" borderId="13" xfId="0" applyFont="1" applyBorder="1" applyAlignment="1">
      <alignment horizontal="center" vertical="center"/>
    </xf>
    <xf numFmtId="2" fontId="14" fillId="0" borderId="47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0" borderId="36" xfId="0" applyBorder="1" applyAlignment="1">
      <alignment horizontal="center"/>
    </xf>
    <xf numFmtId="0" fontId="13" fillId="6" borderId="0" xfId="0" applyFont="1" applyFill="1"/>
    <xf numFmtId="0" fontId="0" fillId="6" borderId="0" xfId="0" applyFill="1"/>
    <xf numFmtId="42" fontId="0" fillId="0" borderId="16" xfId="0" applyNumberFormat="1" applyBorder="1"/>
    <xf numFmtId="41" fontId="14" fillId="0" borderId="20" xfId="3" applyFont="1" applyBorder="1" applyAlignment="1">
      <alignment horizontal="center" vertical="center"/>
    </xf>
    <xf numFmtId="42" fontId="0" fillId="0" borderId="0" xfId="0" applyNumberFormat="1" applyAlignment="1">
      <alignment horizontal="center"/>
    </xf>
    <xf numFmtId="42" fontId="3" fillId="0" borderId="17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2" fontId="19" fillId="0" borderId="14" xfId="0" applyNumberFormat="1" applyFont="1" applyBorder="1"/>
    <xf numFmtId="42" fontId="1" fillId="0" borderId="0" xfId="2" applyNumberFormat="1" applyFont="1"/>
    <xf numFmtId="42" fontId="0" fillId="0" borderId="23" xfId="0" applyNumberFormat="1" applyBorder="1" applyAlignment="1">
      <alignment horizontal="center"/>
    </xf>
    <xf numFmtId="42" fontId="0" fillId="0" borderId="35" xfId="0" applyNumberFormat="1" applyBorder="1" applyAlignment="1">
      <alignment horizontal="center"/>
    </xf>
    <xf numFmtId="42" fontId="1" fillId="0" borderId="11" xfId="2" applyNumberFormat="1" applyFont="1" applyBorder="1"/>
    <xf numFmtId="42" fontId="1" fillId="0" borderId="14" xfId="2" applyNumberFormat="1" applyFont="1" applyBorder="1"/>
    <xf numFmtId="42" fontId="0" fillId="0" borderId="42" xfId="0" applyNumberFormat="1" applyBorder="1" applyAlignment="1">
      <alignment horizontal="center"/>
    </xf>
    <xf numFmtId="42" fontId="0" fillId="0" borderId="31" xfId="0" applyNumberFormat="1" applyBorder="1" applyAlignment="1">
      <alignment horizontal="center"/>
    </xf>
    <xf numFmtId="0" fontId="2" fillId="0" borderId="50" xfId="0" applyFont="1" applyBorder="1" applyAlignment="1">
      <alignment horizontal="center"/>
    </xf>
    <xf numFmtId="42" fontId="0" fillId="0" borderId="46" xfId="0" applyNumberFormat="1" applyBorder="1" applyAlignment="1">
      <alignment horizontal="center"/>
    </xf>
    <xf numFmtId="42" fontId="0" fillId="0" borderId="47" xfId="0" applyNumberFormat="1" applyBorder="1" applyAlignment="1">
      <alignment horizontal="center"/>
    </xf>
    <xf numFmtId="42" fontId="0" fillId="0" borderId="48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9" xfId="0" applyBorder="1" applyAlignment="1">
      <alignment horizontal="center"/>
    </xf>
    <xf numFmtId="42" fontId="0" fillId="0" borderId="12" xfId="0" applyNumberFormat="1" applyBorder="1" applyAlignment="1">
      <alignment horizontal="center"/>
    </xf>
    <xf numFmtId="42" fontId="0" fillId="0" borderId="15" xfId="0" applyNumberFormat="1" applyBorder="1" applyAlignment="1">
      <alignment horizontal="center"/>
    </xf>
    <xf numFmtId="42" fontId="0" fillId="0" borderId="19" xfId="0" applyNumberFormat="1" applyBorder="1" applyAlignment="1">
      <alignment horizontal="center"/>
    </xf>
    <xf numFmtId="42" fontId="3" fillId="0" borderId="39" xfId="0" applyNumberFormat="1" applyFont="1" applyBorder="1" applyAlignment="1">
      <alignment horizontal="center" vertical="center"/>
    </xf>
    <xf numFmtId="42" fontId="0" fillId="0" borderId="5" xfId="0" applyNumberFormat="1" applyBorder="1" applyAlignment="1">
      <alignment horizontal="center"/>
    </xf>
    <xf numFmtId="42" fontId="1" fillId="0" borderId="27" xfId="2" applyNumberFormat="1" applyFont="1" applyBorder="1"/>
    <xf numFmtId="42" fontId="1" fillId="0" borderId="25" xfId="2" applyNumberFormat="1" applyFont="1" applyBorder="1"/>
    <xf numFmtId="42" fontId="1" fillId="0" borderId="42" xfId="2" applyNumberFormat="1" applyFont="1" applyBorder="1"/>
    <xf numFmtId="42" fontId="1" fillId="0" borderId="21" xfId="2" applyNumberFormat="1" applyFont="1" applyBorder="1"/>
    <xf numFmtId="42" fontId="0" fillId="0" borderId="43" xfId="0" applyNumberFormat="1" applyBorder="1" applyAlignment="1">
      <alignment horizontal="center"/>
    </xf>
    <xf numFmtId="0" fontId="0" fillId="3" borderId="22" xfId="0" applyFill="1" applyBorder="1" applyAlignment="1">
      <alignment horizontal="center"/>
    </xf>
    <xf numFmtId="42" fontId="0" fillId="0" borderId="33" xfId="0" applyNumberFormat="1" applyBorder="1" applyAlignment="1">
      <alignment horizontal="center"/>
    </xf>
    <xf numFmtId="42" fontId="1" fillId="0" borderId="37" xfId="2" applyNumberFormat="1" applyFont="1" applyBorder="1"/>
    <xf numFmtId="164" fontId="1" fillId="0" borderId="17" xfId="2" applyNumberFormat="1" applyFont="1" applyBorder="1"/>
    <xf numFmtId="42" fontId="1" fillId="0" borderId="35" xfId="2" applyNumberFormat="1" applyFont="1" applyBorder="1"/>
    <xf numFmtId="3" fontId="0" fillId="7" borderId="11" xfId="0" applyNumberFormat="1" applyFill="1" applyBorder="1" applyAlignment="1">
      <alignment horizontal="center"/>
    </xf>
    <xf numFmtId="3" fontId="0" fillId="2" borderId="34" xfId="0" applyNumberFormat="1" applyFill="1" applyBorder="1" applyAlignment="1">
      <alignment horizontal="center"/>
    </xf>
    <xf numFmtId="0" fontId="0" fillId="8" borderId="34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3" fontId="0" fillId="0" borderId="34" xfId="0" applyNumberFormat="1" applyBorder="1" applyAlignment="1">
      <alignment horizontal="center"/>
    </xf>
    <xf numFmtId="0" fontId="0" fillId="0" borderId="44" xfId="0" applyBorder="1"/>
    <xf numFmtId="0" fontId="0" fillId="0" borderId="44" xfId="0" applyBorder="1" applyAlignment="1">
      <alignment horizontal="center"/>
    </xf>
    <xf numFmtId="0" fontId="13" fillId="10" borderId="10" xfId="0" applyFont="1" applyFill="1" applyBorder="1" applyAlignment="1">
      <alignment horizontal="center"/>
    </xf>
    <xf numFmtId="0" fontId="0" fillId="9" borderId="51" xfId="0" applyFill="1" applyBorder="1" applyAlignment="1">
      <alignment horizontal="center"/>
    </xf>
    <xf numFmtId="0" fontId="0" fillId="8" borderId="51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7" borderId="51" xfId="0" applyFill="1" applyBorder="1" applyAlignment="1">
      <alignment horizontal="center"/>
    </xf>
    <xf numFmtId="0" fontId="0" fillId="11" borderId="46" xfId="0" applyFill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2" xfId="0" applyBorder="1"/>
    <xf numFmtId="3" fontId="0" fillId="0" borderId="48" xfId="0" applyNumberFormat="1" applyBorder="1" applyAlignment="1">
      <alignment horizontal="center"/>
    </xf>
    <xf numFmtId="0" fontId="8" fillId="0" borderId="29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">
    <cellStyle name="Comma" xfId="2" builtinId="3"/>
    <cellStyle name="Comma [0]" xfId="3" builtinId="6"/>
    <cellStyle name="Normal" xfId="0" builtinId="0"/>
    <cellStyle name="Normal 3" xfId="1" xr:uid="{62924F7E-2366-4CB6-A2A2-215BD23A39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DE68-B089-4AD3-B5BE-EED8C611C01E}">
  <dimension ref="B1:G110"/>
  <sheetViews>
    <sheetView workbookViewId="0">
      <selection activeCell="C3" sqref="C3"/>
    </sheetView>
  </sheetViews>
  <sheetFormatPr defaultRowHeight="15" x14ac:dyDescent="0.25"/>
  <cols>
    <col min="2" max="2" width="15.28515625" customWidth="1"/>
    <col min="3" max="3" width="15" customWidth="1"/>
    <col min="4" max="4" width="14.42578125" customWidth="1"/>
    <col min="5" max="5" width="14.140625" customWidth="1"/>
    <col min="6" max="6" width="11.85546875" customWidth="1"/>
    <col min="7" max="7" width="12.28515625" customWidth="1"/>
    <col min="10" max="10" width="13.140625" customWidth="1"/>
  </cols>
  <sheetData>
    <row r="1" spans="2:7" ht="15.75" thickBot="1" x14ac:dyDescent="0.3"/>
    <row r="2" spans="2:7" x14ac:dyDescent="0.25">
      <c r="B2" s="164" t="s">
        <v>17</v>
      </c>
      <c r="C2" s="165" t="s">
        <v>18</v>
      </c>
      <c r="D2" s="166" t="s">
        <v>19</v>
      </c>
      <c r="E2" s="167" t="s">
        <v>20</v>
      </c>
      <c r="F2" s="168" t="s">
        <v>118</v>
      </c>
      <c r="G2" s="169" t="s">
        <v>119</v>
      </c>
    </row>
    <row r="3" spans="2:7" x14ac:dyDescent="0.25">
      <c r="B3" s="7">
        <v>898266.23975715251</v>
      </c>
      <c r="C3" s="163">
        <v>0</v>
      </c>
      <c r="D3" s="163">
        <v>0.3687081375230547</v>
      </c>
      <c r="E3" s="162">
        <v>97.297297297297305</v>
      </c>
      <c r="F3" s="163">
        <v>35</v>
      </c>
      <c r="G3" s="170">
        <v>27.588938952729169</v>
      </c>
    </row>
    <row r="4" spans="2:7" x14ac:dyDescent="0.25">
      <c r="B4" s="7">
        <v>1488190.2467364667</v>
      </c>
      <c r="C4" s="163">
        <v>1</v>
      </c>
      <c r="D4" s="163">
        <v>0.34469492698106963</v>
      </c>
      <c r="E4" s="162">
        <v>97.297297297297305</v>
      </c>
      <c r="F4" s="163">
        <v>36</v>
      </c>
      <c r="G4" s="170">
        <v>27.896540398089339</v>
      </c>
    </row>
    <row r="5" spans="2:7" x14ac:dyDescent="0.25">
      <c r="B5" s="7">
        <v>2572044.3288429258</v>
      </c>
      <c r="C5" s="163">
        <v>1</v>
      </c>
      <c r="D5" s="163">
        <v>0.23279713762589563</v>
      </c>
      <c r="E5" s="162">
        <v>97.297297297297305</v>
      </c>
      <c r="F5" s="163">
        <v>37</v>
      </c>
      <c r="G5" s="170">
        <v>28.129115236965735</v>
      </c>
    </row>
    <row r="6" spans="2:7" x14ac:dyDescent="0.25">
      <c r="B6" s="7">
        <v>2737052.1591755538</v>
      </c>
      <c r="C6" s="163">
        <v>1</v>
      </c>
      <c r="D6" s="163">
        <v>0.2054412975312867</v>
      </c>
      <c r="E6" s="162">
        <v>97.297297297297305</v>
      </c>
      <c r="F6" s="163">
        <v>38</v>
      </c>
      <c r="G6" s="170">
        <v>28.365877257537612</v>
      </c>
    </row>
    <row r="7" spans="2:7" x14ac:dyDescent="0.25">
      <c r="B7" s="7">
        <v>26174.34320777388</v>
      </c>
      <c r="C7" s="163">
        <v>1</v>
      </c>
      <c r="D7" s="163">
        <v>1.4286628425718104</v>
      </c>
      <c r="E7" s="162">
        <v>13.513513513513514</v>
      </c>
      <c r="F7" s="163">
        <v>30</v>
      </c>
      <c r="G7" s="170">
        <v>28.329930164996661</v>
      </c>
    </row>
    <row r="8" spans="2:7" x14ac:dyDescent="0.25">
      <c r="B8" s="7">
        <v>14714.13918952518</v>
      </c>
      <c r="C8" s="163">
        <v>1</v>
      </c>
      <c r="D8" s="163">
        <v>1.1330911355615529</v>
      </c>
      <c r="E8" s="162">
        <v>12.972972972972974</v>
      </c>
      <c r="F8" s="163">
        <v>31</v>
      </c>
      <c r="G8" s="170">
        <v>28.197262903364358</v>
      </c>
    </row>
    <row r="9" spans="2:7" x14ac:dyDescent="0.25">
      <c r="B9" s="7">
        <v>10570.837182905796</v>
      </c>
      <c r="C9" s="163">
        <v>1</v>
      </c>
      <c r="D9" s="163">
        <v>1.347913059016971</v>
      </c>
      <c r="E9" s="162">
        <v>13.513513513513514</v>
      </c>
      <c r="F9" s="163">
        <v>32</v>
      </c>
      <c r="G9" s="170">
        <v>28.233340555527953</v>
      </c>
    </row>
    <row r="10" spans="2:7" x14ac:dyDescent="0.25">
      <c r="B10" s="7">
        <v>10508.562038784781</v>
      </c>
      <c r="C10" s="163">
        <v>1</v>
      </c>
      <c r="D10" s="163">
        <v>1.1336292730963502</v>
      </c>
      <c r="E10" s="162">
        <v>13.513513513513514</v>
      </c>
      <c r="F10" s="163">
        <v>33</v>
      </c>
      <c r="G10" s="170">
        <v>28.246208917178606</v>
      </c>
    </row>
    <row r="11" spans="2:7" x14ac:dyDescent="0.25">
      <c r="B11" s="7">
        <v>1.273279720875033</v>
      </c>
      <c r="C11" s="163">
        <v>1</v>
      </c>
      <c r="D11" s="163">
        <v>1.9657403984317237</v>
      </c>
      <c r="E11" s="162">
        <v>18.918918918918919</v>
      </c>
      <c r="F11" s="163">
        <v>27</v>
      </c>
      <c r="G11" s="170">
        <v>27.731657463988434</v>
      </c>
    </row>
    <row r="12" spans="2:7" x14ac:dyDescent="0.25">
      <c r="B12" s="7">
        <v>1.2294216289984052</v>
      </c>
      <c r="C12" s="163">
        <v>1</v>
      </c>
      <c r="D12" s="163">
        <v>1.993683912483583</v>
      </c>
      <c r="E12" s="162">
        <v>18.918918918918919</v>
      </c>
      <c r="F12" s="163">
        <v>28</v>
      </c>
      <c r="G12" s="170">
        <v>27.716472828868035</v>
      </c>
    </row>
    <row r="13" spans="2:7" x14ac:dyDescent="0.25">
      <c r="B13" s="7">
        <v>0.76613194447601363</v>
      </c>
      <c r="C13" s="163">
        <v>1</v>
      </c>
      <c r="D13" s="163">
        <v>1.9328630349432845</v>
      </c>
      <c r="E13" s="162">
        <v>18.918918918918919</v>
      </c>
      <c r="F13" s="163">
        <v>29</v>
      </c>
      <c r="G13" s="170">
        <v>27.654076592982573</v>
      </c>
    </row>
    <row r="14" spans="2:7" x14ac:dyDescent="0.25">
      <c r="B14" s="7">
        <v>0.7709589833489735</v>
      </c>
      <c r="C14" s="163">
        <v>1</v>
      </c>
      <c r="D14" s="163">
        <v>1.9695390706998581</v>
      </c>
      <c r="E14" s="162">
        <v>18.918918918918919</v>
      </c>
      <c r="F14" s="163">
        <v>30</v>
      </c>
      <c r="G14" s="170">
        <v>27.648342315266568</v>
      </c>
    </row>
    <row r="15" spans="2:7" x14ac:dyDescent="0.25">
      <c r="B15" s="7">
        <v>1.154248375718534</v>
      </c>
      <c r="C15" s="163">
        <v>1</v>
      </c>
      <c r="D15" s="163">
        <v>1.5407844247132094</v>
      </c>
      <c r="E15" s="162">
        <v>24.324324324324326</v>
      </c>
      <c r="F15" s="163">
        <v>19</v>
      </c>
      <c r="G15" s="170">
        <v>29.071739259365216</v>
      </c>
    </row>
    <row r="16" spans="2:7" x14ac:dyDescent="0.25">
      <c r="B16" s="7">
        <v>1.1802724644036904</v>
      </c>
      <c r="C16" s="163">
        <v>1</v>
      </c>
      <c r="D16" s="163">
        <v>1.6723045132672572</v>
      </c>
      <c r="E16" s="162">
        <v>24.324324324324326</v>
      </c>
      <c r="F16" s="163">
        <v>20</v>
      </c>
      <c r="G16" s="170">
        <v>29.059666815938165</v>
      </c>
    </row>
    <row r="17" spans="2:7" x14ac:dyDescent="0.25">
      <c r="B17" s="7">
        <v>1.268216286175091</v>
      </c>
      <c r="C17" s="163">
        <v>1</v>
      </c>
      <c r="D17" s="163">
        <v>2.4433431714584568</v>
      </c>
      <c r="E17" s="162">
        <v>24.324324324324326</v>
      </c>
      <c r="F17" s="163">
        <v>21</v>
      </c>
      <c r="G17" s="170">
        <v>29.052209488672521</v>
      </c>
    </row>
    <row r="18" spans="2:7" x14ac:dyDescent="0.25">
      <c r="B18" s="7">
        <v>1.2976095496175284</v>
      </c>
      <c r="C18" s="163">
        <v>1</v>
      </c>
      <c r="D18" s="163">
        <v>2.6642459479314029</v>
      </c>
      <c r="E18" s="162">
        <v>24.324324324324326</v>
      </c>
      <c r="F18" s="163">
        <v>22</v>
      </c>
      <c r="G18" s="170">
        <v>29.031156966813544</v>
      </c>
    </row>
    <row r="19" spans="2:7" x14ac:dyDescent="0.25">
      <c r="B19" s="7">
        <v>1.7503706229441505</v>
      </c>
      <c r="C19" s="163">
        <v>1</v>
      </c>
      <c r="D19" s="163">
        <v>0.13014472741220259</v>
      </c>
      <c r="E19" s="162">
        <v>54.054054054054056</v>
      </c>
      <c r="F19" s="163">
        <v>48</v>
      </c>
      <c r="G19" s="170">
        <v>27.714326495271916</v>
      </c>
    </row>
    <row r="20" spans="2:7" x14ac:dyDescent="0.25">
      <c r="B20" s="7">
        <v>1.5960590138733304</v>
      </c>
      <c r="C20" s="163">
        <v>1</v>
      </c>
      <c r="D20" s="163">
        <v>0.12166974876626008</v>
      </c>
      <c r="E20" s="162">
        <v>54.054054054054056</v>
      </c>
      <c r="F20" s="163">
        <v>49</v>
      </c>
      <c r="G20" s="170">
        <v>27.76839813986609</v>
      </c>
    </row>
    <row r="21" spans="2:7" x14ac:dyDescent="0.25">
      <c r="B21" s="7">
        <v>1.7995664224811512</v>
      </c>
      <c r="C21" s="163">
        <v>1</v>
      </c>
      <c r="D21" s="163">
        <v>0.1416143805271739</v>
      </c>
      <c r="E21" s="162">
        <v>54.054054054054056</v>
      </c>
      <c r="F21" s="163">
        <v>50</v>
      </c>
      <c r="G21" s="170">
        <v>27.703134742507675</v>
      </c>
    </row>
    <row r="22" spans="2:7" x14ac:dyDescent="0.25">
      <c r="B22" s="7">
        <v>2.2979670533881653</v>
      </c>
      <c r="C22" s="163">
        <v>1</v>
      </c>
      <c r="D22" s="163">
        <v>0.14285252171520646</v>
      </c>
      <c r="E22" s="162">
        <v>54.054054054054056</v>
      </c>
      <c r="F22" s="163">
        <v>51</v>
      </c>
      <c r="G22" s="170">
        <v>27.716029498705513</v>
      </c>
    </row>
    <row r="23" spans="2:7" x14ac:dyDescent="0.25">
      <c r="B23" s="7">
        <v>0.87320909349142573</v>
      </c>
      <c r="C23" s="163">
        <v>1</v>
      </c>
      <c r="D23" s="163">
        <v>0.24268675668207262</v>
      </c>
      <c r="E23" s="162">
        <v>54.054054054054056</v>
      </c>
      <c r="F23" s="163">
        <v>52</v>
      </c>
      <c r="G23" s="170">
        <v>28.079975907073237</v>
      </c>
    </row>
    <row r="24" spans="2:7" x14ac:dyDescent="0.25">
      <c r="B24" s="7">
        <v>0.84165842452725403</v>
      </c>
      <c r="C24" s="163">
        <v>1</v>
      </c>
      <c r="D24" s="163">
        <v>0.22345943191590242</v>
      </c>
      <c r="E24" s="162">
        <v>54.054054054054056</v>
      </c>
      <c r="F24" s="163">
        <v>53</v>
      </c>
      <c r="G24" s="170">
        <v>28.160111241275146</v>
      </c>
    </row>
    <row r="25" spans="2:7" x14ac:dyDescent="0.25">
      <c r="B25" s="7">
        <v>0.7835386221472137</v>
      </c>
      <c r="C25" s="163">
        <v>1</v>
      </c>
      <c r="D25" s="163">
        <v>0.10854189075064263</v>
      </c>
      <c r="E25" s="162">
        <v>54.054054054054056</v>
      </c>
      <c r="F25" s="163">
        <v>54</v>
      </c>
      <c r="G25" s="170">
        <v>28.172349244222566</v>
      </c>
    </row>
    <row r="26" spans="2:7" x14ac:dyDescent="0.25">
      <c r="B26" s="7">
        <v>0.71244088759246205</v>
      </c>
      <c r="C26" s="163">
        <v>1</v>
      </c>
      <c r="D26" s="163">
        <v>0.15300330584032709</v>
      </c>
      <c r="E26" s="162">
        <v>54.054054054054056</v>
      </c>
      <c r="F26" s="163">
        <v>55</v>
      </c>
      <c r="G26" s="170">
        <v>28.269480192438223</v>
      </c>
    </row>
    <row r="27" spans="2:7" x14ac:dyDescent="0.25">
      <c r="B27" s="7">
        <v>4.8943455960470352</v>
      </c>
      <c r="C27" s="163">
        <v>1</v>
      </c>
      <c r="D27" s="163">
        <v>0.46515319370954944</v>
      </c>
      <c r="E27" s="162">
        <v>97.297297297297305</v>
      </c>
      <c r="F27" s="163">
        <v>17</v>
      </c>
      <c r="G27" s="170">
        <v>27.901765645847046</v>
      </c>
    </row>
    <row r="28" spans="2:7" x14ac:dyDescent="0.25">
      <c r="B28" s="7">
        <v>4.4405010320003235</v>
      </c>
      <c r="C28" s="163">
        <v>1</v>
      </c>
      <c r="D28" s="163">
        <v>0.34605495370079392</v>
      </c>
      <c r="E28" s="162">
        <v>97.297297297297305</v>
      </c>
      <c r="F28" s="163">
        <v>18</v>
      </c>
      <c r="G28" s="170">
        <v>27.929777820321338</v>
      </c>
    </row>
    <row r="29" spans="2:7" x14ac:dyDescent="0.25">
      <c r="B29" s="7">
        <v>5.4584782611324894</v>
      </c>
      <c r="C29" s="163">
        <v>1</v>
      </c>
      <c r="D29" s="163">
        <v>0.42895192829462658</v>
      </c>
      <c r="E29" s="162">
        <v>97.297297297297305</v>
      </c>
      <c r="F29" s="163">
        <v>19</v>
      </c>
      <c r="G29" s="170">
        <v>27.903529747782382</v>
      </c>
    </row>
    <row r="30" spans="2:7" x14ac:dyDescent="0.25">
      <c r="B30" s="7">
        <v>4.0508363493584829</v>
      </c>
      <c r="C30" s="163">
        <v>1</v>
      </c>
      <c r="D30" s="163">
        <v>0.51607712015250273</v>
      </c>
      <c r="E30" s="162">
        <v>97.297297297297305</v>
      </c>
      <c r="F30" s="163">
        <v>20</v>
      </c>
      <c r="G30" s="170">
        <v>28.462288767032558</v>
      </c>
    </row>
    <row r="31" spans="2:7" x14ac:dyDescent="0.25">
      <c r="B31" s="7">
        <v>2482.6676392193453</v>
      </c>
      <c r="C31" s="163">
        <v>1</v>
      </c>
      <c r="D31" s="163">
        <v>0.20166894708373187</v>
      </c>
      <c r="E31" s="162">
        <v>97.297297297297305</v>
      </c>
      <c r="F31" s="163">
        <v>88</v>
      </c>
      <c r="G31" s="170">
        <v>27.834436062214863</v>
      </c>
    </row>
    <row r="32" spans="2:7" x14ac:dyDescent="0.25">
      <c r="B32" s="7">
        <v>2141.4823651254019</v>
      </c>
      <c r="C32" s="163">
        <v>1</v>
      </c>
      <c r="D32" s="163">
        <v>0.29554120673844259</v>
      </c>
      <c r="E32" s="162">
        <v>97.297297297297305</v>
      </c>
      <c r="F32" s="163">
        <v>89</v>
      </c>
      <c r="G32" s="170">
        <v>27.900072254108704</v>
      </c>
    </row>
    <row r="33" spans="2:7" x14ac:dyDescent="0.25">
      <c r="B33" s="7">
        <v>2346.1310869087424</v>
      </c>
      <c r="C33" s="163">
        <v>1</v>
      </c>
      <c r="D33" s="163">
        <v>0.30617295312172621</v>
      </c>
      <c r="E33" s="162">
        <v>97.297297297297305</v>
      </c>
      <c r="F33" s="163">
        <v>90</v>
      </c>
      <c r="G33" s="170">
        <v>27.898898131836198</v>
      </c>
    </row>
    <row r="34" spans="2:7" x14ac:dyDescent="0.25">
      <c r="B34" s="7">
        <v>2339.8038647837102</v>
      </c>
      <c r="C34" s="163">
        <v>1</v>
      </c>
      <c r="D34" s="163">
        <v>0.2928420099239496</v>
      </c>
      <c r="E34" s="162">
        <v>97.297297297297305</v>
      </c>
      <c r="F34" s="163">
        <v>91</v>
      </c>
      <c r="G34" s="170">
        <v>27.820028613590878</v>
      </c>
    </row>
    <row r="35" spans="2:7" x14ac:dyDescent="0.25">
      <c r="B35" s="7">
        <v>1.713880074738084</v>
      </c>
      <c r="C35" s="163">
        <v>1</v>
      </c>
      <c r="D35" s="163">
        <v>0.22017417318856705</v>
      </c>
      <c r="E35" s="162">
        <v>97.297297297297305</v>
      </c>
      <c r="F35" s="163">
        <v>25</v>
      </c>
      <c r="G35" s="170">
        <v>29.36808466629741</v>
      </c>
    </row>
    <row r="36" spans="2:7" x14ac:dyDescent="0.25">
      <c r="B36" s="7">
        <v>1.5185460222791181</v>
      </c>
      <c r="C36" s="163">
        <v>1</v>
      </c>
      <c r="D36" s="163">
        <v>0.25459434141381176</v>
      </c>
      <c r="E36" s="162">
        <v>97.297297297297305</v>
      </c>
      <c r="F36" s="163">
        <v>26</v>
      </c>
      <c r="G36" s="170">
        <v>29.471140021655554</v>
      </c>
    </row>
    <row r="37" spans="2:7" x14ac:dyDescent="0.25">
      <c r="B37" s="7">
        <v>1.3351775279549574</v>
      </c>
      <c r="C37" s="163">
        <v>1</v>
      </c>
      <c r="D37" s="163">
        <v>0.27110773789921833</v>
      </c>
      <c r="E37" s="162">
        <v>97.297297297297305</v>
      </c>
      <c r="F37" s="163">
        <v>27</v>
      </c>
      <c r="G37" s="170">
        <v>29.559392208163658</v>
      </c>
    </row>
    <row r="38" spans="2:7" x14ac:dyDescent="0.25">
      <c r="B38" s="7">
        <v>1.2630127175284085</v>
      </c>
      <c r="C38" s="163">
        <v>1</v>
      </c>
      <c r="D38" s="163">
        <v>0.22894536305852189</v>
      </c>
      <c r="E38" s="162">
        <v>97.297297297297305</v>
      </c>
      <c r="F38" s="163">
        <v>28</v>
      </c>
      <c r="G38" s="170">
        <v>29.600491529392876</v>
      </c>
    </row>
    <row r="39" spans="2:7" x14ac:dyDescent="0.25">
      <c r="B39" s="7">
        <v>1.0946044013471963</v>
      </c>
      <c r="C39" s="163">
        <v>1</v>
      </c>
      <c r="D39" s="163">
        <v>1.0126099671948143</v>
      </c>
      <c r="E39" s="162">
        <v>97.297297297297305</v>
      </c>
      <c r="F39" s="163">
        <v>16</v>
      </c>
      <c r="G39" s="170">
        <v>25.452353415478285</v>
      </c>
    </row>
    <row r="40" spans="2:7" x14ac:dyDescent="0.25">
      <c r="B40" s="7">
        <v>1.4010438961298022</v>
      </c>
      <c r="C40" s="163">
        <v>1</v>
      </c>
      <c r="D40" s="163">
        <v>1.4346976707485739</v>
      </c>
      <c r="E40" s="162">
        <v>97.297297297297305</v>
      </c>
      <c r="F40" s="163">
        <v>17</v>
      </c>
      <c r="G40" s="170">
        <v>25.391367186993659</v>
      </c>
    </row>
    <row r="41" spans="2:7" x14ac:dyDescent="0.25">
      <c r="B41" s="7">
        <v>1.2980976356452603</v>
      </c>
      <c r="C41" s="163">
        <v>1</v>
      </c>
      <c r="D41" s="163">
        <v>1.4557939575146073</v>
      </c>
      <c r="E41" s="162">
        <v>97.297297297297305</v>
      </c>
      <c r="F41" s="163">
        <v>18</v>
      </c>
      <c r="G41" s="170">
        <v>25.351148104777742</v>
      </c>
    </row>
    <row r="42" spans="2:7" x14ac:dyDescent="0.25">
      <c r="B42" s="7">
        <v>1.8927200689162691</v>
      </c>
      <c r="C42" s="163">
        <v>1</v>
      </c>
      <c r="D42" s="163">
        <v>1.3799201069426217</v>
      </c>
      <c r="E42" s="162">
        <v>97.297297297297305</v>
      </c>
      <c r="F42" s="163">
        <v>19</v>
      </c>
      <c r="G42" s="170">
        <v>24.654971771193434</v>
      </c>
    </row>
    <row r="43" spans="2:7" x14ac:dyDescent="0.25">
      <c r="B43" s="7">
        <v>1.9857951770111471</v>
      </c>
      <c r="C43" s="163">
        <v>1</v>
      </c>
      <c r="D43" s="163">
        <v>1.2702066480283596</v>
      </c>
      <c r="E43" s="162">
        <v>97.297297297297305</v>
      </c>
      <c r="F43" s="163">
        <v>30</v>
      </c>
      <c r="G43" s="170">
        <v>29.513682523689489</v>
      </c>
    </row>
    <row r="44" spans="2:7" x14ac:dyDescent="0.25">
      <c r="B44" s="7">
        <v>3.4149106977095256</v>
      </c>
      <c r="C44" s="163">
        <v>1</v>
      </c>
      <c r="D44" s="163">
        <v>1.2327171895481459</v>
      </c>
      <c r="E44" s="162">
        <v>97.297297297297305</v>
      </c>
      <c r="F44" s="163">
        <v>31</v>
      </c>
      <c r="G44" s="170">
        <v>29.543020198013107</v>
      </c>
    </row>
    <row r="45" spans="2:7" x14ac:dyDescent="0.25">
      <c r="B45" s="7">
        <v>3.1863164454259798</v>
      </c>
      <c r="C45" s="163">
        <v>1</v>
      </c>
      <c r="D45" s="163">
        <v>1.1863324693322685</v>
      </c>
      <c r="E45" s="162">
        <v>97.297297297297305</v>
      </c>
      <c r="F45" s="163">
        <v>32</v>
      </c>
      <c r="G45" s="170">
        <v>29.622638031970332</v>
      </c>
    </row>
    <row r="46" spans="2:7" x14ac:dyDescent="0.25">
      <c r="B46" s="7">
        <v>2.6097679655797914</v>
      </c>
      <c r="C46" s="163">
        <v>1</v>
      </c>
      <c r="D46" s="163">
        <v>0.90005276482940455</v>
      </c>
      <c r="E46" s="162">
        <v>97.297297297297305</v>
      </c>
      <c r="F46" s="163">
        <v>33</v>
      </c>
      <c r="G46" s="170">
        <v>29.636238434828897</v>
      </c>
    </row>
    <row r="47" spans="2:7" x14ac:dyDescent="0.25">
      <c r="B47" s="7">
        <v>0.93904459151546993</v>
      </c>
      <c r="C47" s="163">
        <v>1</v>
      </c>
      <c r="D47" s="163">
        <v>0.36881634794828561</v>
      </c>
      <c r="E47" s="162">
        <v>27.027027027027028</v>
      </c>
      <c r="F47" s="163">
        <v>17</v>
      </c>
      <c r="G47" s="170">
        <v>27.533324726972925</v>
      </c>
    </row>
    <row r="48" spans="2:7" x14ac:dyDescent="0.25">
      <c r="B48" s="7">
        <v>2.094926182154571</v>
      </c>
      <c r="C48" s="163">
        <v>1</v>
      </c>
      <c r="D48" s="163">
        <v>0.47925467143347028</v>
      </c>
      <c r="E48" s="162">
        <v>27.027027027027028</v>
      </c>
      <c r="F48" s="163">
        <v>18</v>
      </c>
      <c r="G48" s="170">
        <v>27.620080803692819</v>
      </c>
    </row>
    <row r="49" spans="2:7" x14ac:dyDescent="0.25">
      <c r="B49" s="7">
        <v>30.880783925324771</v>
      </c>
      <c r="C49" s="163">
        <v>1</v>
      </c>
      <c r="D49" s="163">
        <v>0.21341418202899123</v>
      </c>
      <c r="E49" s="162">
        <v>27.027027027027028</v>
      </c>
      <c r="F49" s="163">
        <v>19</v>
      </c>
      <c r="G49" s="170">
        <v>27.422277954764688</v>
      </c>
    </row>
    <row r="50" spans="2:7" x14ac:dyDescent="0.25">
      <c r="B50" s="7">
        <v>40.375895541206518</v>
      </c>
      <c r="C50" s="163">
        <v>1</v>
      </c>
      <c r="D50" s="163">
        <v>0.58136746943086992</v>
      </c>
      <c r="E50" s="162">
        <v>27.027027027027028</v>
      </c>
      <c r="F50" s="163">
        <v>20</v>
      </c>
      <c r="G50" s="170">
        <v>27.676177045924515</v>
      </c>
    </row>
    <row r="51" spans="2:7" x14ac:dyDescent="0.25">
      <c r="B51" s="7">
        <v>1.5921972007945877</v>
      </c>
      <c r="C51" s="163">
        <v>1</v>
      </c>
      <c r="D51" s="163">
        <v>1.0586711691726227</v>
      </c>
      <c r="E51" s="162">
        <v>97.297297297297305</v>
      </c>
      <c r="F51" s="163">
        <v>38</v>
      </c>
      <c r="G51" s="170">
        <v>32.2714457463534</v>
      </c>
    </row>
    <row r="52" spans="2:7" x14ac:dyDescent="0.25">
      <c r="B52" s="7">
        <v>1.4822607968443038</v>
      </c>
      <c r="C52" s="163">
        <v>1</v>
      </c>
      <c r="D52" s="163">
        <v>1.1574980552816603</v>
      </c>
      <c r="E52" s="162">
        <v>97.297297297297305</v>
      </c>
      <c r="F52" s="163">
        <v>39</v>
      </c>
      <c r="G52" s="170">
        <v>32.402270225110527</v>
      </c>
    </row>
    <row r="53" spans="2:7" x14ac:dyDescent="0.25">
      <c r="B53" s="7">
        <v>1.5129508525939293</v>
      </c>
      <c r="C53" s="163">
        <v>1</v>
      </c>
      <c r="D53" s="163">
        <v>1.0062554931221885</v>
      </c>
      <c r="E53" s="162">
        <v>97.297297297297305</v>
      </c>
      <c r="F53" s="163">
        <v>40</v>
      </c>
      <c r="G53" s="170">
        <v>32.378606555927774</v>
      </c>
    </row>
    <row r="54" spans="2:7" x14ac:dyDescent="0.25">
      <c r="B54" s="7">
        <v>1.5133071603096901</v>
      </c>
      <c r="C54" s="163">
        <v>1</v>
      </c>
      <c r="D54" s="163">
        <v>0.92044011054805408</v>
      </c>
      <c r="E54" s="162">
        <v>97.297297297297305</v>
      </c>
      <c r="F54" s="163">
        <v>41</v>
      </c>
      <c r="G54" s="170">
        <v>32.412386430414131</v>
      </c>
    </row>
    <row r="55" spans="2:7" x14ac:dyDescent="0.25">
      <c r="B55" s="7">
        <v>0.12019543283588491</v>
      </c>
      <c r="C55" s="163">
        <v>0</v>
      </c>
      <c r="D55" s="163">
        <v>7.9409063695364004E-2</v>
      </c>
      <c r="E55" s="162">
        <v>10.810810810810811</v>
      </c>
      <c r="F55" s="163">
        <v>21</v>
      </c>
      <c r="G55" s="170">
        <v>26.561402855238281</v>
      </c>
    </row>
    <row r="56" spans="2:7" x14ac:dyDescent="0.25">
      <c r="B56" s="7">
        <v>0.13677755807056441</v>
      </c>
      <c r="C56" s="163">
        <v>1</v>
      </c>
      <c r="D56" s="163">
        <v>9.0891601470933642E-2</v>
      </c>
      <c r="E56" s="162">
        <v>10.810810810810811</v>
      </c>
      <c r="F56" s="163">
        <v>22</v>
      </c>
      <c r="G56" s="170">
        <v>26.424696311741503</v>
      </c>
    </row>
    <row r="57" spans="2:7" x14ac:dyDescent="0.25">
      <c r="B57" s="7">
        <v>0.16414613205054493</v>
      </c>
      <c r="C57" s="163">
        <v>1</v>
      </c>
      <c r="D57" s="163">
        <v>0.11181603517005144</v>
      </c>
      <c r="E57" s="162">
        <v>10.810810810810811</v>
      </c>
      <c r="F57" s="163">
        <v>23</v>
      </c>
      <c r="G57" s="170">
        <v>26.251381574295714</v>
      </c>
    </row>
    <row r="58" spans="2:7" x14ac:dyDescent="0.25">
      <c r="B58" s="7">
        <v>0.18428390410057618</v>
      </c>
      <c r="C58" s="163">
        <v>1</v>
      </c>
      <c r="D58" s="163">
        <v>0.12348895183827883</v>
      </c>
      <c r="E58" s="162">
        <v>10.810810810810811</v>
      </c>
      <c r="F58" s="163">
        <v>24</v>
      </c>
      <c r="G58" s="170">
        <v>26.094579882824902</v>
      </c>
    </row>
    <row r="59" spans="2:7" x14ac:dyDescent="0.25">
      <c r="B59" s="7">
        <v>0.79276196035876612</v>
      </c>
      <c r="C59" s="163">
        <v>1</v>
      </c>
      <c r="D59" s="163">
        <v>0.91713490458448121</v>
      </c>
      <c r="E59" s="162">
        <v>32.432432432432435</v>
      </c>
      <c r="F59" s="163">
        <v>20</v>
      </c>
      <c r="G59" s="170">
        <v>25.610139879542597</v>
      </c>
    </row>
    <row r="60" spans="2:7" x14ac:dyDescent="0.25">
      <c r="B60" s="7">
        <v>0.85881235011041579</v>
      </c>
      <c r="C60" s="163">
        <v>1</v>
      </c>
      <c r="D60" s="163">
        <v>0.82513024853271488</v>
      </c>
      <c r="E60" s="162">
        <v>32.432432432432435</v>
      </c>
      <c r="F60" s="163">
        <v>21</v>
      </c>
      <c r="G60" s="170">
        <v>25.583712703475008</v>
      </c>
    </row>
    <row r="61" spans="2:7" x14ac:dyDescent="0.25">
      <c r="B61" s="7">
        <v>0.81223595969165185</v>
      </c>
      <c r="C61" s="163">
        <v>1</v>
      </c>
      <c r="D61" s="163">
        <v>0.72679182725981861</v>
      </c>
      <c r="E61" s="162">
        <v>32.432432432432435</v>
      </c>
      <c r="F61" s="163">
        <v>22</v>
      </c>
      <c r="G61" s="170">
        <v>25.556648200687206</v>
      </c>
    </row>
    <row r="62" spans="2:7" x14ac:dyDescent="0.25">
      <c r="B62" s="7">
        <v>0.77321406821061933</v>
      </c>
      <c r="C62" s="163">
        <v>1</v>
      </c>
      <c r="D62" s="163">
        <v>0.91607604443026214</v>
      </c>
      <c r="E62" s="162">
        <v>32.432432432432435</v>
      </c>
      <c r="F62" s="163">
        <v>23</v>
      </c>
      <c r="G62" s="170">
        <v>25.673360365957659</v>
      </c>
    </row>
    <row r="63" spans="2:7" x14ac:dyDescent="0.25">
      <c r="B63" s="7">
        <v>0.88358141426166048</v>
      </c>
      <c r="C63" s="163">
        <v>1</v>
      </c>
      <c r="D63" s="163">
        <v>1.0614170853148708</v>
      </c>
      <c r="E63" s="162">
        <v>97.297297297297305</v>
      </c>
      <c r="F63" s="163">
        <v>30</v>
      </c>
      <c r="G63" s="170">
        <v>32.725608487682294</v>
      </c>
    </row>
    <row r="64" spans="2:7" x14ac:dyDescent="0.25">
      <c r="B64" s="7">
        <v>0.82662481363272466</v>
      </c>
      <c r="C64" s="163">
        <v>1</v>
      </c>
      <c r="D64" s="163">
        <v>1.0703200110176236</v>
      </c>
      <c r="E64" s="162">
        <v>97.297297297297305</v>
      </c>
      <c r="F64" s="163">
        <v>31</v>
      </c>
      <c r="G64" s="170">
        <v>32.820394849558802</v>
      </c>
    </row>
    <row r="65" spans="2:7" x14ac:dyDescent="0.25">
      <c r="B65" s="7">
        <v>0.80837990409752525</v>
      </c>
      <c r="C65" s="163">
        <v>1</v>
      </c>
      <c r="D65" s="163">
        <v>0.92723184223096888</v>
      </c>
      <c r="E65" s="162">
        <v>97.297297297297305</v>
      </c>
      <c r="F65" s="163">
        <v>32</v>
      </c>
      <c r="G65" s="170">
        <v>32.826382296322912</v>
      </c>
    </row>
    <row r="66" spans="2:7" x14ac:dyDescent="0.25">
      <c r="B66" s="7">
        <v>0.76509139065175569</v>
      </c>
      <c r="C66" s="163">
        <v>1</v>
      </c>
      <c r="D66" s="163">
        <v>0.8572454032722735</v>
      </c>
      <c r="E66" s="162">
        <v>97.297297297297305</v>
      </c>
      <c r="F66" s="163">
        <v>33</v>
      </c>
      <c r="G66" s="170">
        <v>32.859923863137936</v>
      </c>
    </row>
    <row r="67" spans="2:7" x14ac:dyDescent="0.25">
      <c r="B67" s="7">
        <v>3.3585991966127495</v>
      </c>
      <c r="C67" s="163">
        <v>1</v>
      </c>
      <c r="D67" s="163">
        <v>0.53051810940562805</v>
      </c>
      <c r="E67" s="162">
        <v>64.86486486486487</v>
      </c>
      <c r="F67" s="163">
        <v>14</v>
      </c>
      <c r="G67" s="170">
        <v>27.237692427691758</v>
      </c>
    </row>
    <row r="68" spans="2:7" x14ac:dyDescent="0.25">
      <c r="B68" s="7">
        <v>2.5522126774515903</v>
      </c>
      <c r="C68" s="163">
        <v>1</v>
      </c>
      <c r="D68" s="163">
        <v>0.31050329172328806</v>
      </c>
      <c r="E68" s="162">
        <v>64.86486486486487</v>
      </c>
      <c r="F68" s="163">
        <v>15</v>
      </c>
      <c r="G68" s="170">
        <v>27.366699105673661</v>
      </c>
    </row>
    <row r="69" spans="2:7" x14ac:dyDescent="0.25">
      <c r="B69" s="7">
        <v>2.675960445310587</v>
      </c>
      <c r="C69" s="163">
        <v>1</v>
      </c>
      <c r="D69" s="163">
        <v>0.22259167635539714</v>
      </c>
      <c r="E69" s="162">
        <v>64.86486486486487</v>
      </c>
      <c r="F69" s="163">
        <v>16</v>
      </c>
      <c r="G69" s="170">
        <v>27.480314915884296</v>
      </c>
    </row>
    <row r="70" spans="2:7" x14ac:dyDescent="0.25">
      <c r="B70" s="7">
        <v>2.2816933668682369</v>
      </c>
      <c r="C70" s="163">
        <v>1</v>
      </c>
      <c r="D70" s="163">
        <v>0.23496086659205501</v>
      </c>
      <c r="E70" s="162">
        <v>64.86486486486487</v>
      </c>
      <c r="F70" s="163">
        <v>17</v>
      </c>
      <c r="G70" s="170">
        <v>27.442735836245955</v>
      </c>
    </row>
    <row r="71" spans="2:7" x14ac:dyDescent="0.25">
      <c r="B71" s="7">
        <v>8.207719107358086</v>
      </c>
      <c r="C71" s="163">
        <v>1</v>
      </c>
      <c r="D71" s="163">
        <v>-1.1387401458221558</v>
      </c>
      <c r="E71" s="162">
        <v>64.86486486486487</v>
      </c>
      <c r="F71" s="163">
        <v>36</v>
      </c>
      <c r="G71" s="170">
        <v>22.641068123572019</v>
      </c>
    </row>
    <row r="72" spans="2:7" x14ac:dyDescent="0.25">
      <c r="B72" s="7">
        <v>1.0712554121009297</v>
      </c>
      <c r="C72" s="163">
        <v>1</v>
      </c>
      <c r="D72" s="163">
        <v>-15.034021704674865</v>
      </c>
      <c r="E72" s="162">
        <v>64.86486486486487</v>
      </c>
      <c r="F72" s="163">
        <v>37</v>
      </c>
      <c r="G72" s="170">
        <v>25.663279970161767</v>
      </c>
    </row>
    <row r="73" spans="2:7" x14ac:dyDescent="0.25">
      <c r="B73" s="7">
        <v>0.67193628793127491</v>
      </c>
      <c r="C73" s="163">
        <v>1</v>
      </c>
      <c r="D73" s="163">
        <v>2.0481883951569531</v>
      </c>
      <c r="E73" s="162">
        <v>64.86486486486487</v>
      </c>
      <c r="F73" s="163">
        <v>38</v>
      </c>
      <c r="G73" s="170">
        <v>25.640554828425202</v>
      </c>
    </row>
    <row r="74" spans="2:7" x14ac:dyDescent="0.25">
      <c r="B74" s="7">
        <v>0.76613532431057163</v>
      </c>
      <c r="C74" s="163">
        <v>1</v>
      </c>
      <c r="D74" s="163">
        <v>2.1808358782013242</v>
      </c>
      <c r="E74" s="162">
        <v>64.86486486486487</v>
      </c>
      <c r="F74" s="163">
        <v>39</v>
      </c>
      <c r="G74" s="170">
        <v>25.643510673793674</v>
      </c>
    </row>
    <row r="75" spans="2:7" x14ac:dyDescent="0.25">
      <c r="B75" s="7">
        <v>7.5365380018401167</v>
      </c>
      <c r="C75" s="163">
        <v>0</v>
      </c>
      <c r="D75" s="163">
        <v>1.0283332147346949</v>
      </c>
      <c r="E75" s="162">
        <v>64.86486486486487</v>
      </c>
      <c r="F75" s="163">
        <v>91</v>
      </c>
      <c r="G75" s="170">
        <v>28.698288925649688</v>
      </c>
    </row>
    <row r="76" spans="2:7" x14ac:dyDescent="0.25">
      <c r="B76" s="7">
        <v>6.5244113911726043</v>
      </c>
      <c r="C76" s="163">
        <v>1</v>
      </c>
      <c r="D76" s="163">
        <v>1.6584164045718675</v>
      </c>
      <c r="E76" s="162">
        <v>64.86486486486487</v>
      </c>
      <c r="F76" s="163">
        <v>92</v>
      </c>
      <c r="G76" s="170">
        <v>28.703295247173056</v>
      </c>
    </row>
    <row r="77" spans="2:7" x14ac:dyDescent="0.25">
      <c r="B77" s="7">
        <v>6.2702220949935725</v>
      </c>
      <c r="C77" s="163">
        <v>1</v>
      </c>
      <c r="D77" s="163">
        <v>2.1441168386480634</v>
      </c>
      <c r="E77" s="162">
        <v>64.86486486486487</v>
      </c>
      <c r="F77" s="163">
        <v>93</v>
      </c>
      <c r="G77" s="170">
        <v>28.847268873810094</v>
      </c>
    </row>
    <row r="78" spans="2:7" x14ac:dyDescent="0.25">
      <c r="B78" s="7">
        <v>5.3838735919789684</v>
      </c>
      <c r="C78" s="163">
        <v>1</v>
      </c>
      <c r="D78" s="163">
        <v>1.4488337747178313</v>
      </c>
      <c r="E78" s="162">
        <v>64.86486486486487</v>
      </c>
      <c r="F78" s="163">
        <v>94</v>
      </c>
      <c r="G78" s="170">
        <v>28.85698297909564</v>
      </c>
    </row>
    <row r="79" spans="2:7" x14ac:dyDescent="0.25">
      <c r="B79" s="7">
        <v>3.4937735771265732</v>
      </c>
      <c r="C79" s="163">
        <v>1</v>
      </c>
      <c r="D79" s="163">
        <v>0.75465169460545078</v>
      </c>
      <c r="E79" s="162">
        <v>75.675675675675677</v>
      </c>
      <c r="F79" s="163">
        <v>43</v>
      </c>
      <c r="G79" s="170">
        <v>30.6155660698589</v>
      </c>
    </row>
    <row r="80" spans="2:7" x14ac:dyDescent="0.25">
      <c r="B80" s="7">
        <v>2.719666247134914</v>
      </c>
      <c r="C80" s="163">
        <v>1</v>
      </c>
      <c r="D80" s="163">
        <v>0.75330970232217331</v>
      </c>
      <c r="E80" s="162">
        <v>75.675675675675677</v>
      </c>
      <c r="F80" s="163">
        <v>44</v>
      </c>
      <c r="G80" s="170">
        <v>30.622627553189677</v>
      </c>
    </row>
    <row r="81" spans="2:7" x14ac:dyDescent="0.25">
      <c r="B81" s="7">
        <v>2.933100403197217</v>
      </c>
      <c r="C81" s="163">
        <v>1</v>
      </c>
      <c r="D81" s="163">
        <v>0.73562069639613481</v>
      </c>
      <c r="E81" s="162">
        <v>75.675675675675677</v>
      </c>
      <c r="F81" s="163">
        <v>45</v>
      </c>
      <c r="G81" s="170">
        <v>30.734538195465962</v>
      </c>
    </row>
    <row r="82" spans="2:7" x14ac:dyDescent="0.25">
      <c r="B82" s="7">
        <v>2.6920983616329539</v>
      </c>
      <c r="C82" s="163">
        <v>1</v>
      </c>
      <c r="D82" s="163">
        <v>0.56198571221467408</v>
      </c>
      <c r="E82" s="162">
        <v>75.675675675675677</v>
      </c>
      <c r="F82" s="163">
        <v>46</v>
      </c>
      <c r="G82" s="170">
        <v>30.803660521467258</v>
      </c>
    </row>
    <row r="83" spans="2:7" x14ac:dyDescent="0.25">
      <c r="B83" s="7">
        <v>1.0876020405904396</v>
      </c>
      <c r="C83" s="163">
        <v>1</v>
      </c>
      <c r="D83" s="163">
        <v>5.3700850947814205</v>
      </c>
      <c r="E83" s="162">
        <v>70.270270270270274</v>
      </c>
      <c r="F83" s="163">
        <v>36</v>
      </c>
      <c r="G83" s="170">
        <v>27.363632451997262</v>
      </c>
    </row>
    <row r="84" spans="2:7" x14ac:dyDescent="0.25">
      <c r="B84" s="7">
        <v>1.2420704755443195</v>
      </c>
      <c r="C84" s="163">
        <v>1</v>
      </c>
      <c r="D84" s="163">
        <v>13.551131549089831</v>
      </c>
      <c r="E84" s="162">
        <v>70.270270270270274</v>
      </c>
      <c r="F84" s="163">
        <v>37</v>
      </c>
      <c r="G84" s="170">
        <v>27.286972953150332</v>
      </c>
    </row>
    <row r="85" spans="2:7" x14ac:dyDescent="0.25">
      <c r="B85" s="7">
        <v>1.1139413058373249</v>
      </c>
      <c r="C85" s="163">
        <v>1</v>
      </c>
      <c r="D85" s="163">
        <v>17.036994899232557</v>
      </c>
      <c r="E85" s="162">
        <v>70.270270270270274</v>
      </c>
      <c r="F85" s="163">
        <v>38</v>
      </c>
      <c r="G85" s="170">
        <v>27.282342923237337</v>
      </c>
    </row>
    <row r="86" spans="2:7" x14ac:dyDescent="0.25">
      <c r="B86" s="7">
        <v>1.4179531790003987</v>
      </c>
      <c r="C86" s="163">
        <v>1</v>
      </c>
      <c r="D86" s="163">
        <v>1.2997634188604861</v>
      </c>
      <c r="E86" s="162">
        <v>70.270270270270274</v>
      </c>
      <c r="F86" s="163">
        <v>39</v>
      </c>
      <c r="G86" s="170">
        <v>25.746971695395363</v>
      </c>
    </row>
    <row r="87" spans="2:7" x14ac:dyDescent="0.25">
      <c r="B87" s="7">
        <v>2.1404818512073231</v>
      </c>
      <c r="C87" s="163">
        <v>0</v>
      </c>
      <c r="D87" s="163">
        <v>0.37937435573392786</v>
      </c>
      <c r="E87" s="162">
        <v>70.270270270270274</v>
      </c>
      <c r="F87" s="163">
        <v>25</v>
      </c>
      <c r="G87" s="170">
        <v>29.124411986193863</v>
      </c>
    </row>
    <row r="88" spans="2:7" x14ac:dyDescent="0.25">
      <c r="B88" s="7">
        <v>2.2388480077516677</v>
      </c>
      <c r="C88" s="163">
        <v>1</v>
      </c>
      <c r="D88" s="163">
        <v>0.47092570170216669</v>
      </c>
      <c r="E88" s="162">
        <v>70.270270270270274</v>
      </c>
      <c r="F88" s="163">
        <v>26</v>
      </c>
      <c r="G88" s="170">
        <v>29.064028347678988</v>
      </c>
    </row>
    <row r="89" spans="2:7" x14ac:dyDescent="0.25">
      <c r="B89" s="7">
        <v>2.2406061245795805</v>
      </c>
      <c r="C89" s="163">
        <v>1</v>
      </c>
      <c r="D89" s="163">
        <v>0.54049883897841289</v>
      </c>
      <c r="E89" s="162">
        <v>70.270270270270274</v>
      </c>
      <c r="F89" s="163">
        <v>27</v>
      </c>
      <c r="G89" s="170">
        <v>29.049376393013116</v>
      </c>
    </row>
    <row r="90" spans="2:7" x14ac:dyDescent="0.25">
      <c r="B90" s="7">
        <v>2.1174301210148569</v>
      </c>
      <c r="C90" s="163">
        <v>1</v>
      </c>
      <c r="D90" s="163">
        <v>0.64764201566072033</v>
      </c>
      <c r="E90" s="162">
        <v>70.270270270270274</v>
      </c>
      <c r="F90" s="163">
        <v>28</v>
      </c>
      <c r="G90" s="170">
        <v>29.00309444202966</v>
      </c>
    </row>
    <row r="91" spans="2:7" x14ac:dyDescent="0.25">
      <c r="B91" s="7">
        <v>0.77228156201811926</v>
      </c>
      <c r="C91" s="163">
        <v>1</v>
      </c>
      <c r="D91" s="163">
        <v>0.83855952927069533</v>
      </c>
      <c r="E91" s="162">
        <v>75.675675675675677</v>
      </c>
      <c r="F91" s="163">
        <v>47</v>
      </c>
      <c r="G91" s="170">
        <v>28.201243622785679</v>
      </c>
    </row>
    <row r="92" spans="2:7" x14ac:dyDescent="0.25">
      <c r="B92" s="7">
        <v>0.78079279000051804</v>
      </c>
      <c r="C92" s="163">
        <v>1</v>
      </c>
      <c r="D92" s="163">
        <v>0.98534702414652475</v>
      </c>
      <c r="E92" s="162">
        <v>75.675675675675677</v>
      </c>
      <c r="F92" s="163">
        <v>48</v>
      </c>
      <c r="G92" s="170">
        <v>28.309271954893294</v>
      </c>
    </row>
    <row r="93" spans="2:7" x14ac:dyDescent="0.25">
      <c r="B93" s="7">
        <v>2.0825786909091484</v>
      </c>
      <c r="C93" s="163">
        <v>1</v>
      </c>
      <c r="D93" s="163">
        <v>0.90155007477207261</v>
      </c>
      <c r="E93" s="162">
        <v>75.675675675675677</v>
      </c>
      <c r="F93" s="163">
        <v>49</v>
      </c>
      <c r="G93" s="170">
        <v>27.381205428904956</v>
      </c>
    </row>
    <row r="94" spans="2:7" x14ac:dyDescent="0.25">
      <c r="B94" s="7">
        <v>0.71514437596555014</v>
      </c>
      <c r="C94" s="163">
        <v>1</v>
      </c>
      <c r="D94" s="163">
        <v>0.72365623064649653</v>
      </c>
      <c r="E94" s="162">
        <v>75.675675675675677</v>
      </c>
      <c r="F94" s="163">
        <v>50</v>
      </c>
      <c r="G94" s="170">
        <v>28.240581489186287</v>
      </c>
    </row>
    <row r="95" spans="2:7" x14ac:dyDescent="0.25">
      <c r="B95" s="7">
        <v>1.8710253298150772</v>
      </c>
      <c r="C95" s="163">
        <v>1</v>
      </c>
      <c r="D95" s="163">
        <v>0.90159565245216433</v>
      </c>
      <c r="E95" s="162">
        <v>75.675675675675677</v>
      </c>
      <c r="F95" s="163">
        <v>54</v>
      </c>
      <c r="G95" s="170">
        <v>27.374660747127098</v>
      </c>
    </row>
    <row r="96" spans="2:7" x14ac:dyDescent="0.25">
      <c r="B96" s="7">
        <v>2.2706362571141199</v>
      </c>
      <c r="C96" s="163">
        <v>1</v>
      </c>
      <c r="D96" s="163">
        <v>0.64094529284894242</v>
      </c>
      <c r="E96" s="162">
        <v>75.675675675675677</v>
      </c>
      <c r="F96" s="163">
        <v>55</v>
      </c>
      <c r="G96" s="170">
        <v>27.513503952066127</v>
      </c>
    </row>
    <row r="97" spans="2:7" x14ac:dyDescent="0.25">
      <c r="B97" s="7">
        <v>0.55863372169113246</v>
      </c>
      <c r="C97" s="163">
        <v>1</v>
      </c>
      <c r="D97" s="163">
        <v>0.74910419805691175</v>
      </c>
      <c r="E97" s="162">
        <v>75.675675675675677</v>
      </c>
      <c r="F97" s="163">
        <v>56</v>
      </c>
      <c r="G97" s="170">
        <v>27.663768494136907</v>
      </c>
    </row>
    <row r="98" spans="2:7" x14ac:dyDescent="0.25">
      <c r="B98" s="7">
        <v>0.51497942066641089</v>
      </c>
      <c r="C98" s="163">
        <v>1</v>
      </c>
      <c r="D98" s="163">
        <v>0.57016839229060512</v>
      </c>
      <c r="E98" s="162">
        <v>75.675675675675677</v>
      </c>
      <c r="F98" s="163">
        <v>57</v>
      </c>
      <c r="G98" s="170">
        <v>27.880018987645819</v>
      </c>
    </row>
    <row r="99" spans="2:7" x14ac:dyDescent="0.25">
      <c r="B99" s="7">
        <v>3.8332026086434343</v>
      </c>
      <c r="C99" s="163">
        <v>1</v>
      </c>
      <c r="D99" s="163">
        <v>0.29016473395537429</v>
      </c>
      <c r="E99" s="162">
        <v>37.837837837837839</v>
      </c>
      <c r="F99" s="163">
        <v>16</v>
      </c>
      <c r="G99" s="170">
        <v>28.869104017548796</v>
      </c>
    </row>
    <row r="100" spans="2:7" x14ac:dyDescent="0.25">
      <c r="B100" s="7">
        <v>4.0684877869013514</v>
      </c>
      <c r="C100" s="163">
        <v>1</v>
      </c>
      <c r="D100" s="163">
        <v>0.18734426565287515</v>
      </c>
      <c r="E100" s="162">
        <v>37.837837837837839</v>
      </c>
      <c r="F100" s="163">
        <v>17</v>
      </c>
      <c r="G100" s="170">
        <v>28.996919813296635</v>
      </c>
    </row>
    <row r="101" spans="2:7" x14ac:dyDescent="0.25">
      <c r="B101" s="7">
        <v>2.3272596748760823</v>
      </c>
      <c r="C101" s="163">
        <v>1</v>
      </c>
      <c r="D101" s="163">
        <v>0.1686028109905757</v>
      </c>
      <c r="E101" s="162">
        <v>37.837837837837839</v>
      </c>
      <c r="F101" s="163">
        <v>18</v>
      </c>
      <c r="G101" s="170">
        <v>29.155061878691651</v>
      </c>
    </row>
    <row r="102" spans="2:7" x14ac:dyDescent="0.25">
      <c r="B102" s="7">
        <v>2.3559687096591655</v>
      </c>
      <c r="C102" s="163">
        <v>1</v>
      </c>
      <c r="D102" s="163">
        <v>0.13093796187568732</v>
      </c>
      <c r="E102" s="162">
        <v>37.837837837837839</v>
      </c>
      <c r="F102" s="163">
        <v>19</v>
      </c>
      <c r="G102" s="170">
        <v>29.332533913926039</v>
      </c>
    </row>
    <row r="103" spans="2:7" x14ac:dyDescent="0.25">
      <c r="B103" s="7">
        <v>0.95399207391731466</v>
      </c>
      <c r="C103" s="163">
        <v>1</v>
      </c>
      <c r="D103" s="163">
        <v>2.2996719566584751</v>
      </c>
      <c r="E103" s="162">
        <v>97.297297297297305</v>
      </c>
      <c r="F103" s="163">
        <v>47</v>
      </c>
      <c r="G103" s="170">
        <v>30.597905923681228</v>
      </c>
    </row>
    <row r="104" spans="2:7" x14ac:dyDescent="0.25">
      <c r="B104" s="7">
        <v>0.89432012254187621</v>
      </c>
      <c r="C104" s="163">
        <v>1</v>
      </c>
      <c r="D104" s="163">
        <v>2.2475149999522515</v>
      </c>
      <c r="E104" s="162">
        <v>97.297297297297305</v>
      </c>
      <c r="F104" s="163">
        <v>48</v>
      </c>
      <c r="G104" s="170">
        <v>30.679536381219798</v>
      </c>
    </row>
    <row r="105" spans="2:7" x14ac:dyDescent="0.25">
      <c r="B105" s="7">
        <v>0.86880709501900089</v>
      </c>
      <c r="C105" s="163">
        <v>1</v>
      </c>
      <c r="D105" s="163">
        <v>2.4649931486538663</v>
      </c>
      <c r="E105" s="162">
        <v>97.297297297297305</v>
      </c>
      <c r="F105" s="163">
        <v>49</v>
      </c>
      <c r="G105" s="170">
        <v>30.795383477753198</v>
      </c>
    </row>
    <row r="106" spans="2:7" x14ac:dyDescent="0.25">
      <c r="B106" s="7">
        <v>0.82894202203947909</v>
      </c>
      <c r="C106" s="163">
        <v>1</v>
      </c>
      <c r="D106" s="163">
        <v>2.1554032752974632</v>
      </c>
      <c r="E106" s="162">
        <v>97.297297297297305</v>
      </c>
      <c r="F106" s="163">
        <v>50</v>
      </c>
      <c r="G106" s="170">
        <v>30.884620054897582</v>
      </c>
    </row>
    <row r="107" spans="2:7" x14ac:dyDescent="0.25">
      <c r="B107" s="7">
        <v>2.5654245157363689</v>
      </c>
      <c r="C107" s="163">
        <v>1</v>
      </c>
      <c r="D107" s="163">
        <v>0.83073975001134526</v>
      </c>
      <c r="E107" s="162">
        <v>97.297297297297305</v>
      </c>
      <c r="F107" s="163">
        <v>62</v>
      </c>
      <c r="G107" s="170">
        <v>29.800545105694674</v>
      </c>
    </row>
    <row r="108" spans="2:7" x14ac:dyDescent="0.25">
      <c r="B108" s="7">
        <v>3.137415297394738</v>
      </c>
      <c r="C108" s="163">
        <v>1</v>
      </c>
      <c r="D108" s="163">
        <v>0.44154814420666211</v>
      </c>
      <c r="E108" s="162">
        <v>97.297297297297305</v>
      </c>
      <c r="F108" s="163">
        <v>63</v>
      </c>
      <c r="G108" s="170">
        <v>29.633427173701463</v>
      </c>
    </row>
    <row r="109" spans="2:7" x14ac:dyDescent="0.25">
      <c r="B109" s="7">
        <v>104.17013722865228</v>
      </c>
      <c r="C109" s="163">
        <v>1</v>
      </c>
      <c r="D109" s="163">
        <v>0.26340040383472968</v>
      </c>
      <c r="E109" s="162">
        <v>97.297297297297305</v>
      </c>
      <c r="F109" s="163">
        <v>64</v>
      </c>
      <c r="G109" s="170">
        <v>29.629303441454496</v>
      </c>
    </row>
    <row r="110" spans="2:7" ht="15.75" thickBot="1" x14ac:dyDescent="0.3">
      <c r="B110" s="11">
        <v>0.11124307478672124</v>
      </c>
      <c r="C110" s="171">
        <v>1</v>
      </c>
      <c r="D110" s="171">
        <v>0.12516704132575482</v>
      </c>
      <c r="E110" s="172">
        <v>97.297297297297305</v>
      </c>
      <c r="F110" s="171">
        <v>65</v>
      </c>
      <c r="G110" s="173">
        <v>29.649113179397016</v>
      </c>
    </row>
  </sheetData>
  <phoneticPr fontId="7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7398-6AEB-46BF-A38A-0B1C3C16B4CD}">
  <dimension ref="B2:D11"/>
  <sheetViews>
    <sheetView workbookViewId="0">
      <selection activeCell="F8" sqref="F8"/>
    </sheetView>
  </sheetViews>
  <sheetFormatPr defaultRowHeight="15" x14ac:dyDescent="0.25"/>
  <cols>
    <col min="2" max="2" width="6.28515625" customWidth="1"/>
    <col min="3" max="3" width="67.42578125" customWidth="1"/>
    <col min="4" max="4" width="26.28515625" customWidth="1"/>
  </cols>
  <sheetData>
    <row r="2" spans="2:4" ht="15.75" thickBot="1" x14ac:dyDescent="0.3"/>
    <row r="3" spans="2:4" ht="15.75" thickBot="1" x14ac:dyDescent="0.3">
      <c r="B3" s="52" t="s">
        <v>21</v>
      </c>
      <c r="C3" s="51" t="s">
        <v>22</v>
      </c>
      <c r="D3" s="53" t="s">
        <v>29</v>
      </c>
    </row>
    <row r="4" spans="2:4" ht="25.5" x14ac:dyDescent="0.25">
      <c r="B4" s="54">
        <v>1</v>
      </c>
      <c r="C4" s="56" t="s">
        <v>23</v>
      </c>
      <c r="D4" s="55">
        <v>63</v>
      </c>
    </row>
    <row r="5" spans="2:4" ht="23.25" customHeight="1" x14ac:dyDescent="0.25">
      <c r="B5" s="174">
        <v>2</v>
      </c>
      <c r="C5" s="175" t="s">
        <v>24</v>
      </c>
      <c r="D5" s="176">
        <v>-2</v>
      </c>
    </row>
    <row r="6" spans="2:4" x14ac:dyDescent="0.25">
      <c r="B6" s="174"/>
      <c r="C6" s="175"/>
      <c r="D6" s="176"/>
    </row>
    <row r="7" spans="2:4" ht="38.25" x14ac:dyDescent="0.25">
      <c r="B7" s="54">
        <v>3</v>
      </c>
      <c r="C7" s="57" t="s">
        <v>25</v>
      </c>
      <c r="D7" s="55">
        <v>-3</v>
      </c>
    </row>
    <row r="8" spans="2:4" ht="25.5" x14ac:dyDescent="0.25">
      <c r="B8" s="54">
        <v>4</v>
      </c>
      <c r="C8" s="57" t="s">
        <v>26</v>
      </c>
      <c r="D8" s="55">
        <v>-23</v>
      </c>
    </row>
    <row r="9" spans="2:4" x14ac:dyDescent="0.25">
      <c r="B9" s="54">
        <v>5</v>
      </c>
      <c r="C9" s="57" t="s">
        <v>27</v>
      </c>
      <c r="D9" s="55">
        <v>35</v>
      </c>
    </row>
    <row r="10" spans="2:4" x14ac:dyDescent="0.25">
      <c r="B10" s="174">
        <v>6</v>
      </c>
      <c r="C10" s="175" t="s">
        <v>28</v>
      </c>
      <c r="D10" s="176">
        <v>140</v>
      </c>
    </row>
    <row r="11" spans="2:4" ht="15.75" thickBot="1" x14ac:dyDescent="0.3">
      <c r="B11" s="177"/>
      <c r="C11" s="178"/>
      <c r="D11" s="179"/>
    </row>
  </sheetData>
  <mergeCells count="6">
    <mergeCell ref="B5:B6"/>
    <mergeCell ref="C5:C6"/>
    <mergeCell ref="D5:D6"/>
    <mergeCell ref="B10:B11"/>
    <mergeCell ref="C10:C11"/>
    <mergeCell ref="D10:D11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57711-66EC-47D7-8168-95892312042E}">
  <dimension ref="A3:O36"/>
  <sheetViews>
    <sheetView zoomScale="85" zoomScaleNormal="85" workbookViewId="0">
      <selection activeCell="O5" sqref="O5"/>
    </sheetView>
  </sheetViews>
  <sheetFormatPr defaultRowHeight="15" x14ac:dyDescent="0.25"/>
  <cols>
    <col min="2" max="2" width="54" customWidth="1"/>
    <col min="3" max="3" width="10.140625" customWidth="1"/>
    <col min="4" max="4" width="10.42578125" customWidth="1"/>
    <col min="5" max="5" width="9.85546875" customWidth="1"/>
    <col min="6" max="6" width="10.85546875" customWidth="1"/>
    <col min="7" max="7" width="9.7109375" customWidth="1"/>
    <col min="8" max="8" width="10" customWidth="1"/>
    <col min="9" max="9" width="9.85546875" customWidth="1"/>
    <col min="10" max="10" width="10.7109375" customWidth="1"/>
    <col min="11" max="11" width="9.85546875" customWidth="1"/>
    <col min="12" max="12" width="9.28515625" customWidth="1"/>
    <col min="13" max="13" width="10.28515625" customWidth="1"/>
    <col min="14" max="14" width="11" customWidth="1"/>
    <col min="15" max="15" width="9.140625" style="64"/>
  </cols>
  <sheetData>
    <row r="3" spans="1:15" ht="6" customHeight="1" thickBot="1" x14ac:dyDescent="0.3"/>
    <row r="4" spans="1:15" ht="91.5" customHeight="1" thickBot="1" x14ac:dyDescent="0.3">
      <c r="B4" s="180" t="s">
        <v>4</v>
      </c>
      <c r="C4" s="182" t="s">
        <v>30</v>
      </c>
      <c r="D4" s="183"/>
      <c r="E4" s="183"/>
      <c r="F4" s="184"/>
      <c r="G4" s="182" t="s">
        <v>25</v>
      </c>
      <c r="H4" s="183"/>
      <c r="I4" s="183"/>
      <c r="J4" s="184"/>
      <c r="K4" s="182" t="s">
        <v>26</v>
      </c>
      <c r="L4" s="183"/>
      <c r="M4" s="183"/>
      <c r="N4" s="184"/>
    </row>
    <row r="5" spans="1:15" ht="15.75" thickBot="1" x14ac:dyDescent="0.3">
      <c r="B5" s="181"/>
      <c r="C5" s="59">
        <v>2020</v>
      </c>
      <c r="D5" s="59">
        <v>2021</v>
      </c>
      <c r="E5" s="60">
        <v>2022</v>
      </c>
      <c r="F5" s="60">
        <v>2023</v>
      </c>
      <c r="G5" s="59">
        <v>2020</v>
      </c>
      <c r="H5" s="59">
        <v>2021</v>
      </c>
      <c r="I5" s="60">
        <v>2022</v>
      </c>
      <c r="J5" s="60">
        <v>2023</v>
      </c>
      <c r="K5" s="59">
        <v>2020</v>
      </c>
      <c r="L5" s="59">
        <v>2021</v>
      </c>
      <c r="M5" s="60">
        <v>2022</v>
      </c>
      <c r="N5" s="60">
        <v>2023</v>
      </c>
    </row>
    <row r="6" spans="1:15" ht="15.75" thickBot="1" x14ac:dyDescent="0.3">
      <c r="A6" t="s">
        <v>60</v>
      </c>
      <c r="B6" s="61" t="s">
        <v>31</v>
      </c>
      <c r="C6" s="22" t="s">
        <v>5</v>
      </c>
      <c r="D6" s="23" t="s">
        <v>5</v>
      </c>
      <c r="E6" s="23" t="s">
        <v>5</v>
      </c>
      <c r="F6" s="23" t="s">
        <v>5</v>
      </c>
      <c r="G6" s="22" t="s">
        <v>5</v>
      </c>
      <c r="H6" s="23" t="s">
        <v>5</v>
      </c>
      <c r="I6" s="23" t="s">
        <v>5</v>
      </c>
      <c r="J6" s="24" t="s">
        <v>5</v>
      </c>
      <c r="K6" s="23" t="s">
        <v>5</v>
      </c>
      <c r="L6" s="23" t="s">
        <v>5</v>
      </c>
      <c r="M6" s="23" t="s">
        <v>5</v>
      </c>
      <c r="N6" s="24" t="s">
        <v>5</v>
      </c>
      <c r="O6" s="64">
        <v>1</v>
      </c>
    </row>
    <row r="7" spans="1:15" ht="15.75" thickBot="1" x14ac:dyDescent="0.3">
      <c r="A7" t="s">
        <v>61</v>
      </c>
      <c r="B7" s="62" t="s">
        <v>32</v>
      </c>
      <c r="C7" s="25" t="s">
        <v>5</v>
      </c>
      <c r="D7" s="58" t="s">
        <v>5</v>
      </c>
      <c r="E7" s="58" t="s">
        <v>5</v>
      </c>
      <c r="F7" s="58" t="s">
        <v>5</v>
      </c>
      <c r="G7" s="25" t="s">
        <v>5</v>
      </c>
      <c r="H7" s="58" t="s">
        <v>5</v>
      </c>
      <c r="I7" s="58" t="s">
        <v>5</v>
      </c>
      <c r="J7" s="26" t="s">
        <v>5</v>
      </c>
      <c r="K7" s="58" t="s">
        <v>5</v>
      </c>
      <c r="L7" s="58" t="s">
        <v>5</v>
      </c>
      <c r="M7" s="58" t="s">
        <v>5</v>
      </c>
      <c r="N7" s="26" t="s">
        <v>5</v>
      </c>
      <c r="O7" s="64">
        <v>2</v>
      </c>
    </row>
    <row r="8" spans="1:15" ht="15.75" thickBot="1" x14ac:dyDescent="0.3">
      <c r="A8" t="s">
        <v>62</v>
      </c>
      <c r="B8" s="62" t="s">
        <v>33</v>
      </c>
      <c r="C8" s="25" t="s">
        <v>5</v>
      </c>
      <c r="D8" s="58" t="s">
        <v>5</v>
      </c>
      <c r="E8" s="58" t="s">
        <v>5</v>
      </c>
      <c r="F8" s="58" t="s">
        <v>5</v>
      </c>
      <c r="G8" s="25" t="s">
        <v>5</v>
      </c>
      <c r="H8" s="58" t="s">
        <v>5</v>
      </c>
      <c r="I8" s="58" t="s">
        <v>5</v>
      </c>
      <c r="J8" s="26" t="s">
        <v>5</v>
      </c>
      <c r="K8" s="58" t="s">
        <v>5</v>
      </c>
      <c r="L8" s="58" t="s">
        <v>5</v>
      </c>
      <c r="M8" s="58" t="s">
        <v>5</v>
      </c>
      <c r="N8" s="26" t="s">
        <v>5</v>
      </c>
      <c r="O8" s="64">
        <v>3</v>
      </c>
    </row>
    <row r="9" spans="1:15" ht="15.75" thickBot="1" x14ac:dyDescent="0.3">
      <c r="A9" t="s">
        <v>63</v>
      </c>
      <c r="B9" s="62" t="s">
        <v>34</v>
      </c>
      <c r="C9" s="25" t="s">
        <v>5</v>
      </c>
      <c r="D9" s="58" t="s">
        <v>5</v>
      </c>
      <c r="E9" s="58" t="s">
        <v>5</v>
      </c>
      <c r="F9" s="58" t="s">
        <v>5</v>
      </c>
      <c r="G9" s="25" t="s">
        <v>5</v>
      </c>
      <c r="H9" s="58" t="s">
        <v>5</v>
      </c>
      <c r="I9" s="58" t="s">
        <v>5</v>
      </c>
      <c r="J9" s="26" t="s">
        <v>5</v>
      </c>
      <c r="K9" s="58" t="s">
        <v>5</v>
      </c>
      <c r="L9" s="58" t="s">
        <v>5</v>
      </c>
      <c r="M9" s="58" t="s">
        <v>5</v>
      </c>
      <c r="N9" s="26" t="s">
        <v>5</v>
      </c>
      <c r="O9" s="64">
        <v>4</v>
      </c>
    </row>
    <row r="10" spans="1:15" ht="15.75" thickBot="1" x14ac:dyDescent="0.3">
      <c r="A10" t="s">
        <v>64</v>
      </c>
      <c r="B10" s="62" t="s">
        <v>35</v>
      </c>
      <c r="C10" s="66" t="s">
        <v>92</v>
      </c>
      <c r="D10" s="58" t="s">
        <v>5</v>
      </c>
      <c r="E10" s="58" t="s">
        <v>5</v>
      </c>
      <c r="F10" s="58" t="s">
        <v>5</v>
      </c>
      <c r="G10" s="66" t="s">
        <v>92</v>
      </c>
      <c r="H10" s="58" t="s">
        <v>5</v>
      </c>
      <c r="I10" s="58" t="s">
        <v>5</v>
      </c>
      <c r="J10" s="26" t="s">
        <v>5</v>
      </c>
      <c r="K10" s="67" t="s">
        <v>92</v>
      </c>
      <c r="L10" s="58" t="s">
        <v>5</v>
      </c>
      <c r="M10" s="58" t="s">
        <v>5</v>
      </c>
      <c r="N10" s="26" t="s">
        <v>5</v>
      </c>
    </row>
    <row r="11" spans="1:15" ht="15.75" thickBot="1" x14ac:dyDescent="0.3">
      <c r="A11" t="s">
        <v>65</v>
      </c>
      <c r="B11" s="62" t="s">
        <v>36</v>
      </c>
      <c r="C11" s="25" t="s">
        <v>5</v>
      </c>
      <c r="D11" s="58" t="s">
        <v>5</v>
      </c>
      <c r="E11" s="58" t="s">
        <v>5</v>
      </c>
      <c r="F11" s="58" t="s">
        <v>5</v>
      </c>
      <c r="G11" s="25" t="s">
        <v>5</v>
      </c>
      <c r="H11" s="58" t="s">
        <v>5</v>
      </c>
      <c r="I11" s="58" t="s">
        <v>5</v>
      </c>
      <c r="J11" s="26" t="s">
        <v>5</v>
      </c>
      <c r="K11" s="58" t="s">
        <v>5</v>
      </c>
      <c r="L11" s="58" t="s">
        <v>5</v>
      </c>
      <c r="M11" s="58" t="s">
        <v>5</v>
      </c>
      <c r="N11" s="26" t="s">
        <v>5</v>
      </c>
      <c r="O11" s="64">
        <v>5</v>
      </c>
    </row>
    <row r="12" spans="1:15" ht="15.75" thickBot="1" x14ac:dyDescent="0.3">
      <c r="A12" t="s">
        <v>66</v>
      </c>
      <c r="B12" s="62" t="s">
        <v>37</v>
      </c>
      <c r="C12" s="25" t="s">
        <v>5</v>
      </c>
      <c r="D12" s="58" t="s">
        <v>5</v>
      </c>
      <c r="E12" s="58" t="s">
        <v>5</v>
      </c>
      <c r="F12" s="58" t="s">
        <v>5</v>
      </c>
      <c r="G12" s="25" t="s">
        <v>5</v>
      </c>
      <c r="H12" s="58" t="s">
        <v>5</v>
      </c>
      <c r="I12" s="58" t="s">
        <v>5</v>
      </c>
      <c r="J12" s="26" t="s">
        <v>5</v>
      </c>
      <c r="K12" s="58" t="s">
        <v>5</v>
      </c>
      <c r="L12" s="58" t="s">
        <v>5</v>
      </c>
      <c r="M12" s="58" t="s">
        <v>5</v>
      </c>
      <c r="N12" s="26" t="s">
        <v>5</v>
      </c>
      <c r="O12" s="64">
        <v>6</v>
      </c>
    </row>
    <row r="13" spans="1:15" ht="15.75" thickBot="1" x14ac:dyDescent="0.3">
      <c r="A13" t="s">
        <v>67</v>
      </c>
      <c r="B13" s="62" t="s">
        <v>38</v>
      </c>
      <c r="C13" s="25" t="s">
        <v>5</v>
      </c>
      <c r="D13" s="58" t="s">
        <v>5</v>
      </c>
      <c r="E13" s="58" t="s">
        <v>5</v>
      </c>
      <c r="F13" s="58" t="s">
        <v>5</v>
      </c>
      <c r="G13" s="25" t="s">
        <v>5</v>
      </c>
      <c r="H13" s="58" t="s">
        <v>5</v>
      </c>
      <c r="I13" s="58" t="s">
        <v>5</v>
      </c>
      <c r="J13" s="26" t="s">
        <v>5</v>
      </c>
      <c r="K13" s="58" t="s">
        <v>5</v>
      </c>
      <c r="L13" s="58" t="s">
        <v>5</v>
      </c>
      <c r="M13" s="58" t="s">
        <v>5</v>
      </c>
      <c r="N13" s="26" t="s">
        <v>5</v>
      </c>
      <c r="O13" s="64">
        <v>7</v>
      </c>
    </row>
    <row r="14" spans="1:15" ht="15.75" thickBot="1" x14ac:dyDescent="0.3">
      <c r="A14" t="s">
        <v>68</v>
      </c>
      <c r="B14" s="63" t="s">
        <v>39</v>
      </c>
      <c r="C14" s="25" t="s">
        <v>5</v>
      </c>
      <c r="D14" s="58" t="s">
        <v>5</v>
      </c>
      <c r="E14" s="58" t="s">
        <v>5</v>
      </c>
      <c r="F14" s="58" t="s">
        <v>5</v>
      </c>
      <c r="G14" s="25" t="s">
        <v>5</v>
      </c>
      <c r="H14" s="58" t="s">
        <v>5</v>
      </c>
      <c r="I14" s="58" t="s">
        <v>5</v>
      </c>
      <c r="J14" s="26" t="s">
        <v>5</v>
      </c>
      <c r="K14" s="58" t="s">
        <v>5</v>
      </c>
      <c r="L14" s="58" t="s">
        <v>5</v>
      </c>
      <c r="M14" s="58" t="s">
        <v>5</v>
      </c>
      <c r="N14" s="26" t="s">
        <v>5</v>
      </c>
      <c r="O14" s="64">
        <v>8</v>
      </c>
    </row>
    <row r="15" spans="1:15" ht="15.75" thickBot="1" x14ac:dyDescent="0.3">
      <c r="A15" t="s">
        <v>69</v>
      </c>
      <c r="B15" s="61" t="s">
        <v>40</v>
      </c>
      <c r="C15" s="25" t="s">
        <v>5</v>
      </c>
      <c r="D15" s="58" t="s">
        <v>5</v>
      </c>
      <c r="E15" s="58" t="s">
        <v>5</v>
      </c>
      <c r="F15" s="58" t="s">
        <v>5</v>
      </c>
      <c r="G15" s="25" t="s">
        <v>5</v>
      </c>
      <c r="H15" s="58" t="s">
        <v>5</v>
      </c>
      <c r="I15" s="58" t="s">
        <v>5</v>
      </c>
      <c r="J15" s="26" t="s">
        <v>5</v>
      </c>
      <c r="K15" s="58" t="s">
        <v>5</v>
      </c>
      <c r="L15" s="58" t="s">
        <v>5</v>
      </c>
      <c r="M15" s="58" t="s">
        <v>5</v>
      </c>
      <c r="N15" s="26" t="s">
        <v>5</v>
      </c>
      <c r="O15" s="64">
        <v>9</v>
      </c>
    </row>
    <row r="16" spans="1:15" ht="15.75" thickBot="1" x14ac:dyDescent="0.3">
      <c r="A16" t="s">
        <v>70</v>
      </c>
      <c r="B16" s="62" t="s">
        <v>41</v>
      </c>
      <c r="C16" s="25" t="s">
        <v>5</v>
      </c>
      <c r="D16" s="58" t="s">
        <v>5</v>
      </c>
      <c r="E16" s="58" t="s">
        <v>5</v>
      </c>
      <c r="F16" s="58" t="s">
        <v>5</v>
      </c>
      <c r="G16" s="25" t="s">
        <v>5</v>
      </c>
      <c r="H16" s="58" t="s">
        <v>5</v>
      </c>
      <c r="I16" s="58" t="s">
        <v>5</v>
      </c>
      <c r="J16" s="26" t="s">
        <v>5</v>
      </c>
      <c r="K16" s="58" t="s">
        <v>5</v>
      </c>
      <c r="L16" s="58" t="s">
        <v>5</v>
      </c>
      <c r="M16" s="58" t="s">
        <v>5</v>
      </c>
      <c r="N16" s="26" t="s">
        <v>5</v>
      </c>
      <c r="O16" s="64">
        <v>10</v>
      </c>
    </row>
    <row r="17" spans="1:15" ht="15.75" thickBot="1" x14ac:dyDescent="0.3">
      <c r="A17" t="s">
        <v>71</v>
      </c>
      <c r="B17" s="62" t="s">
        <v>89</v>
      </c>
      <c r="C17" s="25" t="s">
        <v>5</v>
      </c>
      <c r="D17" s="58" t="s">
        <v>5</v>
      </c>
      <c r="E17" s="58" t="s">
        <v>5</v>
      </c>
      <c r="F17" s="58" t="s">
        <v>5</v>
      </c>
      <c r="G17" s="25" t="s">
        <v>5</v>
      </c>
      <c r="H17" s="58" t="s">
        <v>5</v>
      </c>
      <c r="I17" s="58" t="s">
        <v>5</v>
      </c>
      <c r="J17" s="26" t="s">
        <v>5</v>
      </c>
      <c r="K17" s="58" t="s">
        <v>5</v>
      </c>
      <c r="L17" s="58" t="s">
        <v>5</v>
      </c>
      <c r="M17" s="58" t="s">
        <v>5</v>
      </c>
      <c r="N17" s="26" t="s">
        <v>5</v>
      </c>
      <c r="O17" s="64">
        <v>11</v>
      </c>
    </row>
    <row r="18" spans="1:15" ht="15.75" thickBot="1" x14ac:dyDescent="0.3">
      <c r="A18" t="s">
        <v>72</v>
      </c>
      <c r="B18" s="62" t="s">
        <v>42</v>
      </c>
      <c r="C18" s="25" t="s">
        <v>5</v>
      </c>
      <c r="D18" s="58" t="s">
        <v>5</v>
      </c>
      <c r="E18" s="58" t="s">
        <v>5</v>
      </c>
      <c r="F18" s="58" t="s">
        <v>5</v>
      </c>
      <c r="G18" s="25" t="s">
        <v>5</v>
      </c>
      <c r="H18" s="58" t="s">
        <v>5</v>
      </c>
      <c r="I18" s="58" t="s">
        <v>5</v>
      </c>
      <c r="J18" s="26" t="s">
        <v>5</v>
      </c>
      <c r="K18" s="58" t="s">
        <v>5</v>
      </c>
      <c r="L18" s="58" t="s">
        <v>5</v>
      </c>
      <c r="M18" s="58" t="s">
        <v>5</v>
      </c>
      <c r="N18" s="26" t="s">
        <v>5</v>
      </c>
      <c r="O18" s="64">
        <v>12</v>
      </c>
    </row>
    <row r="19" spans="1:15" ht="15.75" thickBot="1" x14ac:dyDescent="0.3">
      <c r="A19" t="s">
        <v>73</v>
      </c>
      <c r="B19" s="62" t="s">
        <v>43</v>
      </c>
      <c r="C19" s="25" t="s">
        <v>5</v>
      </c>
      <c r="D19" s="58" t="s">
        <v>5</v>
      </c>
      <c r="E19" s="58" t="s">
        <v>5</v>
      </c>
      <c r="F19" s="58" t="s">
        <v>5</v>
      </c>
      <c r="G19" s="25" t="s">
        <v>5</v>
      </c>
      <c r="H19" s="58" t="s">
        <v>5</v>
      </c>
      <c r="I19" s="58" t="s">
        <v>5</v>
      </c>
      <c r="J19" s="26" t="s">
        <v>5</v>
      </c>
      <c r="K19" s="58" t="s">
        <v>5</v>
      </c>
      <c r="L19" s="58" t="s">
        <v>5</v>
      </c>
      <c r="M19" s="58" t="s">
        <v>5</v>
      </c>
      <c r="N19" s="26" t="s">
        <v>5</v>
      </c>
      <c r="O19" s="64">
        <v>13</v>
      </c>
    </row>
    <row r="20" spans="1:15" ht="15.75" thickBot="1" x14ac:dyDescent="0.3">
      <c r="A20" t="s">
        <v>74</v>
      </c>
      <c r="B20" s="62" t="s">
        <v>44</v>
      </c>
      <c r="C20" s="25" t="s">
        <v>5</v>
      </c>
      <c r="D20" s="58" t="s">
        <v>5</v>
      </c>
      <c r="E20" s="58" t="s">
        <v>5</v>
      </c>
      <c r="F20" s="58" t="s">
        <v>5</v>
      </c>
      <c r="G20" s="25" t="s">
        <v>5</v>
      </c>
      <c r="H20" s="58" t="s">
        <v>5</v>
      </c>
      <c r="I20" s="58" t="s">
        <v>5</v>
      </c>
      <c r="J20" s="26" t="s">
        <v>5</v>
      </c>
      <c r="K20" s="58" t="s">
        <v>5</v>
      </c>
      <c r="L20" s="58" t="s">
        <v>5</v>
      </c>
      <c r="M20" s="58" t="s">
        <v>5</v>
      </c>
      <c r="N20" s="26" t="s">
        <v>5</v>
      </c>
      <c r="O20" s="64">
        <v>14</v>
      </c>
    </row>
    <row r="21" spans="1:15" ht="15.75" thickBot="1" x14ac:dyDescent="0.3">
      <c r="A21" t="s">
        <v>75</v>
      </c>
      <c r="B21" s="62" t="s">
        <v>45</v>
      </c>
      <c r="C21" s="25" t="s">
        <v>5</v>
      </c>
      <c r="D21" s="58" t="s">
        <v>5</v>
      </c>
      <c r="E21" s="58" t="s">
        <v>5</v>
      </c>
      <c r="F21" s="58" t="s">
        <v>5</v>
      </c>
      <c r="G21" s="25" t="s">
        <v>5</v>
      </c>
      <c r="H21" s="58" t="s">
        <v>5</v>
      </c>
      <c r="I21" s="58" t="s">
        <v>5</v>
      </c>
      <c r="J21" s="26" t="s">
        <v>5</v>
      </c>
      <c r="K21" s="58" t="s">
        <v>5</v>
      </c>
      <c r="L21" s="58" t="s">
        <v>5</v>
      </c>
      <c r="M21" s="58" t="s">
        <v>5</v>
      </c>
      <c r="N21" s="26" t="s">
        <v>5</v>
      </c>
      <c r="O21" s="64">
        <v>15</v>
      </c>
    </row>
    <row r="22" spans="1:15" ht="15.75" thickBot="1" x14ac:dyDescent="0.3">
      <c r="A22" t="s">
        <v>76</v>
      </c>
      <c r="B22" s="62" t="s">
        <v>46</v>
      </c>
      <c r="C22" s="25" t="s">
        <v>5</v>
      </c>
      <c r="D22" s="58" t="s">
        <v>5</v>
      </c>
      <c r="E22" s="58" t="s">
        <v>5</v>
      </c>
      <c r="F22" s="58" t="s">
        <v>5</v>
      </c>
      <c r="G22" s="25" t="s">
        <v>5</v>
      </c>
      <c r="H22" s="58" t="s">
        <v>5</v>
      </c>
      <c r="I22" s="58" t="s">
        <v>5</v>
      </c>
      <c r="J22" s="26" t="s">
        <v>5</v>
      </c>
      <c r="K22" s="58" t="s">
        <v>5</v>
      </c>
      <c r="L22" s="58" t="s">
        <v>5</v>
      </c>
      <c r="M22" s="58" t="s">
        <v>5</v>
      </c>
      <c r="N22" s="26" t="s">
        <v>5</v>
      </c>
      <c r="O22" s="64">
        <v>16</v>
      </c>
    </row>
    <row r="23" spans="1:15" ht="15.75" thickBot="1" x14ac:dyDescent="0.3">
      <c r="A23" t="s">
        <v>77</v>
      </c>
      <c r="B23" s="62" t="s">
        <v>47</v>
      </c>
      <c r="C23" s="25" t="s">
        <v>5</v>
      </c>
      <c r="D23" s="58" t="s">
        <v>5</v>
      </c>
      <c r="E23" s="58" t="s">
        <v>5</v>
      </c>
      <c r="F23" s="58" t="s">
        <v>5</v>
      </c>
      <c r="G23" s="25" t="s">
        <v>5</v>
      </c>
      <c r="H23" s="58" t="s">
        <v>5</v>
      </c>
      <c r="I23" s="58" t="s">
        <v>5</v>
      </c>
      <c r="J23" s="26" t="s">
        <v>5</v>
      </c>
      <c r="K23" s="58" t="s">
        <v>5</v>
      </c>
      <c r="L23" s="58" t="s">
        <v>5</v>
      </c>
      <c r="M23" s="58" t="s">
        <v>5</v>
      </c>
      <c r="N23" s="26" t="s">
        <v>5</v>
      </c>
      <c r="O23" s="64">
        <v>17</v>
      </c>
    </row>
    <row r="24" spans="1:15" ht="15.75" thickBot="1" x14ac:dyDescent="0.3">
      <c r="A24" t="s">
        <v>78</v>
      </c>
      <c r="B24" s="63" t="s">
        <v>48</v>
      </c>
      <c r="C24" s="25" t="s">
        <v>5</v>
      </c>
      <c r="D24" s="58" t="s">
        <v>5</v>
      </c>
      <c r="E24" s="58" t="s">
        <v>5</v>
      </c>
      <c r="F24" s="58" t="s">
        <v>5</v>
      </c>
      <c r="G24" s="25" t="s">
        <v>5</v>
      </c>
      <c r="H24" s="58" t="s">
        <v>5</v>
      </c>
      <c r="I24" s="58" t="s">
        <v>5</v>
      </c>
      <c r="J24" s="26" t="s">
        <v>5</v>
      </c>
      <c r="K24" s="58" t="s">
        <v>5</v>
      </c>
      <c r="L24" s="58" t="s">
        <v>5</v>
      </c>
      <c r="M24" s="58" t="s">
        <v>5</v>
      </c>
      <c r="N24" s="26" t="s">
        <v>5</v>
      </c>
      <c r="O24" s="64">
        <v>18</v>
      </c>
    </row>
    <row r="25" spans="1:15" ht="15.75" thickBot="1" x14ac:dyDescent="0.3">
      <c r="A25" t="s">
        <v>79</v>
      </c>
      <c r="B25" s="61" t="s">
        <v>49</v>
      </c>
      <c r="C25" s="25" t="s">
        <v>5</v>
      </c>
      <c r="D25" s="58" t="s">
        <v>5</v>
      </c>
      <c r="E25" s="58" t="s">
        <v>5</v>
      </c>
      <c r="F25" s="58" t="s">
        <v>5</v>
      </c>
      <c r="G25" s="25" t="s">
        <v>5</v>
      </c>
      <c r="H25" s="58" t="s">
        <v>5</v>
      </c>
      <c r="I25" s="58" t="s">
        <v>5</v>
      </c>
      <c r="J25" s="26" t="s">
        <v>5</v>
      </c>
      <c r="K25" s="58" t="s">
        <v>5</v>
      </c>
      <c r="L25" s="58" t="s">
        <v>5</v>
      </c>
      <c r="M25" s="58" t="s">
        <v>5</v>
      </c>
      <c r="N25" s="26" t="s">
        <v>5</v>
      </c>
      <c r="O25" s="64">
        <v>19</v>
      </c>
    </row>
    <row r="26" spans="1:15" ht="15.75" thickBot="1" x14ac:dyDescent="0.3">
      <c r="A26" t="s">
        <v>80</v>
      </c>
      <c r="B26" s="62" t="s">
        <v>50</v>
      </c>
      <c r="C26" s="25" t="s">
        <v>5</v>
      </c>
      <c r="D26" s="58" t="s">
        <v>5</v>
      </c>
      <c r="E26" s="58" t="s">
        <v>5</v>
      </c>
      <c r="F26" s="58" t="s">
        <v>5</v>
      </c>
      <c r="G26" s="25" t="s">
        <v>5</v>
      </c>
      <c r="H26" s="58" t="s">
        <v>5</v>
      </c>
      <c r="I26" s="58" t="s">
        <v>5</v>
      </c>
      <c r="J26" s="26" t="s">
        <v>5</v>
      </c>
      <c r="K26" s="58" t="s">
        <v>5</v>
      </c>
      <c r="L26" s="58" t="s">
        <v>5</v>
      </c>
      <c r="M26" s="58" t="s">
        <v>5</v>
      </c>
      <c r="N26" s="26" t="s">
        <v>5</v>
      </c>
      <c r="O26" s="64">
        <v>20</v>
      </c>
    </row>
    <row r="27" spans="1:15" ht="15.75" thickBot="1" x14ac:dyDescent="0.3">
      <c r="A27" t="s">
        <v>81</v>
      </c>
      <c r="B27" s="62" t="s">
        <v>51</v>
      </c>
      <c r="C27" s="66" t="s">
        <v>92</v>
      </c>
      <c r="D27" s="58" t="s">
        <v>5</v>
      </c>
      <c r="E27" s="58" t="s">
        <v>5</v>
      </c>
      <c r="F27" s="58" t="s">
        <v>5</v>
      </c>
      <c r="G27" s="66" t="s">
        <v>92</v>
      </c>
      <c r="H27" s="58" t="s">
        <v>5</v>
      </c>
      <c r="I27" s="58" t="s">
        <v>5</v>
      </c>
      <c r="J27" s="26" t="s">
        <v>5</v>
      </c>
      <c r="K27" s="67" t="s">
        <v>92</v>
      </c>
      <c r="L27" s="58" t="s">
        <v>5</v>
      </c>
      <c r="M27" s="58" t="s">
        <v>5</v>
      </c>
      <c r="N27" s="26" t="s">
        <v>5</v>
      </c>
    </row>
    <row r="28" spans="1:15" ht="15.75" thickBot="1" x14ac:dyDescent="0.3">
      <c r="A28" t="s">
        <v>82</v>
      </c>
      <c r="B28" s="62" t="s">
        <v>52</v>
      </c>
      <c r="C28" s="66" t="s">
        <v>92</v>
      </c>
      <c r="D28" s="58" t="s">
        <v>5</v>
      </c>
      <c r="E28" s="58" t="s">
        <v>5</v>
      </c>
      <c r="F28" s="58" t="s">
        <v>5</v>
      </c>
      <c r="G28" s="66" t="s">
        <v>92</v>
      </c>
      <c r="H28" s="58" t="s">
        <v>5</v>
      </c>
      <c r="I28" s="58" t="s">
        <v>5</v>
      </c>
      <c r="J28" s="26" t="s">
        <v>5</v>
      </c>
      <c r="K28" s="67" t="s">
        <v>92</v>
      </c>
      <c r="L28" s="58" t="s">
        <v>5</v>
      </c>
      <c r="M28" s="58" t="s">
        <v>5</v>
      </c>
      <c r="N28" s="26" t="s">
        <v>5</v>
      </c>
    </row>
    <row r="29" spans="1:15" ht="15.75" thickBot="1" x14ac:dyDescent="0.3">
      <c r="A29" t="s">
        <v>83</v>
      </c>
      <c r="B29" s="62" t="s">
        <v>53</v>
      </c>
      <c r="C29" s="25" t="s">
        <v>5</v>
      </c>
      <c r="D29" s="58" t="s">
        <v>5</v>
      </c>
      <c r="E29" s="58" t="s">
        <v>5</v>
      </c>
      <c r="F29" s="58" t="s">
        <v>5</v>
      </c>
      <c r="G29" s="25" t="s">
        <v>5</v>
      </c>
      <c r="H29" s="58" t="s">
        <v>5</v>
      </c>
      <c r="I29" s="58" t="s">
        <v>5</v>
      </c>
      <c r="J29" s="26" t="s">
        <v>5</v>
      </c>
      <c r="K29" s="58" t="s">
        <v>5</v>
      </c>
      <c r="L29" s="58" t="s">
        <v>5</v>
      </c>
      <c r="M29" s="58" t="s">
        <v>5</v>
      </c>
      <c r="N29" s="26" t="s">
        <v>5</v>
      </c>
      <c r="O29" s="64">
        <v>21</v>
      </c>
    </row>
    <row r="30" spans="1:15" ht="15.75" thickBot="1" x14ac:dyDescent="0.3">
      <c r="A30" t="s">
        <v>84</v>
      </c>
      <c r="B30" s="62" t="s">
        <v>54</v>
      </c>
      <c r="C30" s="25" t="s">
        <v>5</v>
      </c>
      <c r="D30" s="58" t="s">
        <v>5</v>
      </c>
      <c r="E30" s="58" t="s">
        <v>5</v>
      </c>
      <c r="F30" s="58" t="s">
        <v>5</v>
      </c>
      <c r="G30" s="25" t="s">
        <v>5</v>
      </c>
      <c r="H30" s="58" t="s">
        <v>5</v>
      </c>
      <c r="I30" s="58" t="s">
        <v>5</v>
      </c>
      <c r="J30" s="26" t="s">
        <v>5</v>
      </c>
      <c r="K30" s="58" t="s">
        <v>5</v>
      </c>
      <c r="L30" s="58" t="s">
        <v>5</v>
      </c>
      <c r="M30" s="58" t="s">
        <v>5</v>
      </c>
      <c r="N30" s="26" t="s">
        <v>5</v>
      </c>
      <c r="O30" s="64">
        <v>22</v>
      </c>
    </row>
    <row r="31" spans="1:15" ht="15.75" thickBot="1" x14ac:dyDescent="0.3">
      <c r="A31" t="s">
        <v>85</v>
      </c>
      <c r="B31" s="62" t="s">
        <v>55</v>
      </c>
      <c r="C31" s="25" t="s">
        <v>5</v>
      </c>
      <c r="D31" s="58" t="s">
        <v>5</v>
      </c>
      <c r="E31" s="58" t="s">
        <v>5</v>
      </c>
      <c r="F31" s="58" t="s">
        <v>5</v>
      </c>
      <c r="G31" s="25" t="s">
        <v>5</v>
      </c>
      <c r="H31" s="58" t="s">
        <v>5</v>
      </c>
      <c r="I31" s="58" t="s">
        <v>5</v>
      </c>
      <c r="J31" s="26" t="s">
        <v>5</v>
      </c>
      <c r="K31" s="58" t="s">
        <v>5</v>
      </c>
      <c r="L31" s="58" t="s">
        <v>5</v>
      </c>
      <c r="M31" s="58" t="s">
        <v>5</v>
      </c>
      <c r="N31" s="26" t="s">
        <v>5</v>
      </c>
      <c r="O31" s="64">
        <v>23</v>
      </c>
    </row>
    <row r="32" spans="1:15" ht="15.75" thickBot="1" x14ac:dyDescent="0.3">
      <c r="A32" t="s">
        <v>86</v>
      </c>
      <c r="B32" s="62" t="s">
        <v>56</v>
      </c>
      <c r="C32" s="25" t="s">
        <v>5</v>
      </c>
      <c r="D32" s="58" t="s">
        <v>5</v>
      </c>
      <c r="E32" s="58" t="s">
        <v>5</v>
      </c>
      <c r="F32" s="58" t="s">
        <v>5</v>
      </c>
      <c r="G32" s="25" t="s">
        <v>5</v>
      </c>
      <c r="H32" s="58" t="s">
        <v>5</v>
      </c>
      <c r="I32" s="58" t="s">
        <v>5</v>
      </c>
      <c r="J32" s="26" t="s">
        <v>5</v>
      </c>
      <c r="K32" s="58" t="s">
        <v>5</v>
      </c>
      <c r="L32" s="58" t="s">
        <v>5</v>
      </c>
      <c r="M32" s="58" t="s">
        <v>5</v>
      </c>
      <c r="N32" s="26" t="s">
        <v>5</v>
      </c>
      <c r="O32" s="64">
        <v>24</v>
      </c>
    </row>
    <row r="33" spans="1:15" ht="15.75" thickBot="1" x14ac:dyDescent="0.3">
      <c r="A33" t="s">
        <v>87</v>
      </c>
      <c r="B33" s="63" t="s">
        <v>57</v>
      </c>
      <c r="C33" s="25" t="s">
        <v>5</v>
      </c>
      <c r="D33" s="58" t="s">
        <v>5</v>
      </c>
      <c r="E33" s="58" t="s">
        <v>5</v>
      </c>
      <c r="F33" s="58" t="s">
        <v>5</v>
      </c>
      <c r="G33" s="25" t="s">
        <v>5</v>
      </c>
      <c r="H33" s="58" t="s">
        <v>5</v>
      </c>
      <c r="I33" s="58" t="s">
        <v>5</v>
      </c>
      <c r="J33" s="26" t="s">
        <v>5</v>
      </c>
      <c r="K33" s="58" t="s">
        <v>5</v>
      </c>
      <c r="L33" s="58" t="s">
        <v>5</v>
      </c>
      <c r="M33" s="58" t="s">
        <v>5</v>
      </c>
      <c r="N33" s="26" t="s">
        <v>5</v>
      </c>
      <c r="O33" s="64">
        <v>25</v>
      </c>
    </row>
    <row r="34" spans="1:15" ht="15.75" thickBot="1" x14ac:dyDescent="0.3">
      <c r="A34" t="s">
        <v>88</v>
      </c>
      <c r="B34" s="62" t="s">
        <v>58</v>
      </c>
      <c r="C34" s="25" t="s">
        <v>5</v>
      </c>
      <c r="D34" s="58" t="s">
        <v>5</v>
      </c>
      <c r="E34" s="58" t="s">
        <v>5</v>
      </c>
      <c r="F34" s="58" t="s">
        <v>5</v>
      </c>
      <c r="G34" s="25" t="s">
        <v>5</v>
      </c>
      <c r="H34" s="58" t="s">
        <v>5</v>
      </c>
      <c r="I34" s="58" t="s">
        <v>5</v>
      </c>
      <c r="J34" s="26" t="s">
        <v>5</v>
      </c>
      <c r="K34" s="58" t="s">
        <v>5</v>
      </c>
      <c r="L34" s="58" t="s">
        <v>5</v>
      </c>
      <c r="M34" s="58" t="s">
        <v>5</v>
      </c>
      <c r="N34" s="26" t="s">
        <v>5</v>
      </c>
      <c r="O34" s="64">
        <v>26</v>
      </c>
    </row>
    <row r="35" spans="1:15" ht="15.75" thickBot="1" x14ac:dyDescent="0.3">
      <c r="A35" t="s">
        <v>90</v>
      </c>
      <c r="B35" s="63" t="s">
        <v>59</v>
      </c>
      <c r="C35" s="27" t="s">
        <v>5</v>
      </c>
      <c r="D35" s="28" t="s">
        <v>5</v>
      </c>
      <c r="E35" s="28" t="s">
        <v>5</v>
      </c>
      <c r="F35" s="28" t="s">
        <v>5</v>
      </c>
      <c r="G35" s="27" t="s">
        <v>5</v>
      </c>
      <c r="H35" s="28" t="s">
        <v>5</v>
      </c>
      <c r="I35" s="28" t="s">
        <v>5</v>
      </c>
      <c r="J35" s="29" t="s">
        <v>5</v>
      </c>
      <c r="K35" s="28" t="s">
        <v>5</v>
      </c>
      <c r="L35" s="28" t="s">
        <v>5</v>
      </c>
      <c r="M35" s="28" t="s">
        <v>5</v>
      </c>
      <c r="N35" s="29" t="s">
        <v>5</v>
      </c>
      <c r="O35" s="64">
        <v>27</v>
      </c>
    </row>
    <row r="36" spans="1:15" x14ac:dyDescent="0.25">
      <c r="O36" s="65" t="s">
        <v>91</v>
      </c>
    </row>
  </sheetData>
  <mergeCells count="4">
    <mergeCell ref="B4:B5"/>
    <mergeCell ref="C4:F4"/>
    <mergeCell ref="G4:J4"/>
    <mergeCell ref="K4:N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62A8-3F45-4FB2-BE36-A053FB00A336}">
  <sheetPr>
    <tabColor rgb="FFFF0000"/>
  </sheetPr>
  <dimension ref="A2:P113"/>
  <sheetViews>
    <sheetView zoomScale="85" zoomScaleNormal="85" workbookViewId="0">
      <selection activeCell="G6" sqref="G6"/>
    </sheetView>
  </sheetViews>
  <sheetFormatPr defaultRowHeight="15" x14ac:dyDescent="0.25"/>
  <cols>
    <col min="2" max="2" width="17.85546875" customWidth="1"/>
    <col min="4" max="4" width="32.28515625" customWidth="1"/>
    <col min="5" max="5" width="26.5703125" style="35" customWidth="1"/>
    <col min="6" max="6" width="26.5703125" customWidth="1"/>
    <col min="7" max="7" width="31.5703125" customWidth="1"/>
    <col min="8" max="8" width="15.85546875" customWidth="1"/>
    <col min="9" max="9" width="10" customWidth="1"/>
    <col min="10" max="10" width="16.5703125" customWidth="1"/>
    <col min="12" max="12" width="26.5703125" style="35" customWidth="1"/>
    <col min="13" max="13" width="28.42578125" style="35" customWidth="1"/>
    <col min="14" max="14" width="29.140625" style="35" customWidth="1"/>
    <col min="15" max="15" width="8.85546875" customWidth="1"/>
  </cols>
  <sheetData>
    <row r="2" spans="1:16" ht="15.75" thickBot="1" x14ac:dyDescent="0.3"/>
    <row r="3" spans="1:16" x14ac:dyDescent="0.25">
      <c r="A3" s="185" t="s">
        <v>100</v>
      </c>
      <c r="B3" s="186"/>
      <c r="C3" s="186"/>
      <c r="D3" s="186"/>
      <c r="E3" s="186"/>
      <c r="F3" s="186"/>
      <c r="G3" s="187"/>
      <c r="H3" s="21"/>
      <c r="I3" s="21"/>
      <c r="J3" s="21"/>
    </row>
    <row r="4" spans="1:16" ht="15.75" thickBot="1" x14ac:dyDescent="0.3">
      <c r="A4" s="188"/>
      <c r="B4" s="189"/>
      <c r="C4" s="189"/>
      <c r="D4" s="189"/>
      <c r="E4" s="189"/>
      <c r="F4" s="190"/>
      <c r="G4" s="191"/>
      <c r="H4" s="21"/>
      <c r="I4" s="21"/>
      <c r="J4" s="21"/>
    </row>
    <row r="5" spans="1:16" ht="15.75" thickBot="1" x14ac:dyDescent="0.3">
      <c r="A5" s="1" t="s">
        <v>0</v>
      </c>
      <c r="B5" s="2" t="s">
        <v>1</v>
      </c>
      <c r="C5" s="133" t="s">
        <v>2</v>
      </c>
      <c r="D5" s="124" t="s">
        <v>7</v>
      </c>
      <c r="E5" s="142" t="s">
        <v>8</v>
      </c>
      <c r="F5" s="3" t="s">
        <v>9</v>
      </c>
      <c r="G5" s="4" t="s">
        <v>6</v>
      </c>
      <c r="H5" s="34"/>
      <c r="I5" s="21"/>
      <c r="J5" s="21"/>
      <c r="L5" s="123" t="s">
        <v>15</v>
      </c>
      <c r="M5" s="123" t="s">
        <v>16</v>
      </c>
      <c r="N5" s="49" t="s">
        <v>7</v>
      </c>
      <c r="O5" s="31"/>
      <c r="P5" t="s">
        <v>10</v>
      </c>
    </row>
    <row r="6" spans="1:16" ht="15.75" thickBot="1" x14ac:dyDescent="0.3">
      <c r="A6" s="5">
        <v>1</v>
      </c>
      <c r="B6" s="6" t="s">
        <v>31</v>
      </c>
      <c r="C6" s="20">
        <v>2020</v>
      </c>
      <c r="D6" s="134">
        <f>N6</f>
        <v>8.61249328E+17</v>
      </c>
      <c r="E6" s="131">
        <v>258283000000</v>
      </c>
      <c r="F6" s="36">
        <v>958791000000</v>
      </c>
      <c r="G6" s="50">
        <f>SUM(D6+E6)/F6</f>
        <v>898266.23975715251</v>
      </c>
      <c r="I6" s="5">
        <v>1</v>
      </c>
      <c r="J6" s="6" t="s">
        <v>31</v>
      </c>
      <c r="K6" s="20">
        <v>2020</v>
      </c>
      <c r="L6" s="81">
        <v>1460</v>
      </c>
      <c r="M6" s="36">
        <v>589896800000000</v>
      </c>
      <c r="N6" s="80">
        <f>L6*M6</f>
        <v>8.61249328E+17</v>
      </c>
      <c r="O6" s="12"/>
      <c r="P6" t="s">
        <v>11</v>
      </c>
    </row>
    <row r="7" spans="1:16" ht="15.75" thickBot="1" x14ac:dyDescent="0.3">
      <c r="A7" s="7"/>
      <c r="B7" s="8"/>
      <c r="C7" s="16">
        <v>2021</v>
      </c>
      <c r="D7" s="135">
        <f t="shared" ref="D7:D70" si="0">N7</f>
        <v>1.940760472E+18</v>
      </c>
      <c r="E7" s="132">
        <v>334291000000</v>
      </c>
      <c r="F7" s="37">
        <v>1304108000000</v>
      </c>
      <c r="G7" s="50">
        <f t="shared" ref="G7:G41" si="1">SUM(D7+E7)/F7</f>
        <v>1488190.2467364667</v>
      </c>
      <c r="I7" s="7"/>
      <c r="J7" s="8"/>
      <c r="K7" s="16">
        <v>2021</v>
      </c>
      <c r="L7" s="33">
        <v>3290</v>
      </c>
      <c r="M7" s="37">
        <v>589896800000000</v>
      </c>
      <c r="N7" s="80">
        <f t="shared" ref="N7:N41" si="2">L7*M7</f>
        <v>1.940760472E+18</v>
      </c>
      <c r="O7" s="12"/>
      <c r="P7" t="s">
        <v>12</v>
      </c>
    </row>
    <row r="8" spans="1:16" ht="15.75" thickBot="1" x14ac:dyDescent="0.3">
      <c r="A8" s="7"/>
      <c r="B8" s="8"/>
      <c r="C8" s="16">
        <v>2022</v>
      </c>
      <c r="D8" s="135">
        <f t="shared" si="0"/>
        <v>4.23250954E+18</v>
      </c>
      <c r="E8" s="132">
        <v>310746000000</v>
      </c>
      <c r="F8" s="37">
        <v>1645582000000</v>
      </c>
      <c r="G8" s="50">
        <f t="shared" si="1"/>
        <v>2572044.3288429258</v>
      </c>
      <c r="I8" s="7"/>
      <c r="J8" s="8"/>
      <c r="K8" s="16">
        <v>2022</v>
      </c>
      <c r="L8" s="33">
        <v>7175</v>
      </c>
      <c r="M8" s="37">
        <v>589896800000000</v>
      </c>
      <c r="N8" s="80">
        <f t="shared" si="2"/>
        <v>4.23250954E+18</v>
      </c>
      <c r="O8" s="12"/>
      <c r="P8" t="s">
        <v>13</v>
      </c>
    </row>
    <row r="9" spans="1:16" ht="15.75" thickBot="1" x14ac:dyDescent="0.3">
      <c r="A9" s="7"/>
      <c r="B9" s="9"/>
      <c r="C9" s="17">
        <v>2023</v>
      </c>
      <c r="D9" s="136">
        <f t="shared" si="0"/>
        <v>5.70725154E+18</v>
      </c>
      <c r="E9" s="122">
        <v>355374000000</v>
      </c>
      <c r="F9" s="40">
        <v>2085182000000</v>
      </c>
      <c r="G9" s="50">
        <f t="shared" si="1"/>
        <v>2737052.1591755538</v>
      </c>
      <c r="I9" s="7"/>
      <c r="J9" s="9"/>
      <c r="K9" s="17">
        <v>2023</v>
      </c>
      <c r="L9" s="48">
        <v>9675</v>
      </c>
      <c r="M9" s="120">
        <v>589896800000000</v>
      </c>
      <c r="N9" s="80">
        <f t="shared" si="2"/>
        <v>5.70725154E+18</v>
      </c>
      <c r="O9" s="12"/>
      <c r="P9" t="s">
        <v>14</v>
      </c>
    </row>
    <row r="10" spans="1:16" ht="15.75" thickBot="1" x14ac:dyDescent="0.3">
      <c r="A10" s="5">
        <v>2</v>
      </c>
      <c r="B10" s="8" t="s">
        <v>32</v>
      </c>
      <c r="C10" s="20">
        <v>2020</v>
      </c>
      <c r="D10" s="134">
        <f t="shared" si="0"/>
        <v>5.265E+16</v>
      </c>
      <c r="E10" s="131">
        <v>1183300000000</v>
      </c>
      <c r="F10" s="42">
        <v>2011557000000</v>
      </c>
      <c r="G10" s="50">
        <f t="shared" si="1"/>
        <v>26174.34320777388</v>
      </c>
      <c r="I10" s="5">
        <v>2</v>
      </c>
      <c r="J10" s="8" t="s">
        <v>32</v>
      </c>
      <c r="K10" s="20">
        <v>2020</v>
      </c>
      <c r="L10" s="150">
        <v>390</v>
      </c>
      <c r="M10" s="44">
        <v>135000000000000</v>
      </c>
      <c r="N10" s="80">
        <f t="shared" si="2"/>
        <v>5.265E+16</v>
      </c>
      <c r="O10" s="12"/>
    </row>
    <row r="11" spans="1:16" ht="15.75" thickBot="1" x14ac:dyDescent="0.3">
      <c r="A11" s="7"/>
      <c r="B11" s="8"/>
      <c r="C11" s="16">
        <v>2021</v>
      </c>
      <c r="D11" s="135">
        <f t="shared" si="0"/>
        <v>2.592E+16</v>
      </c>
      <c r="E11" s="132">
        <v>927877000000</v>
      </c>
      <c r="F11" s="43">
        <v>1761634000000</v>
      </c>
      <c r="G11" s="50">
        <f t="shared" si="1"/>
        <v>14714.13918952518</v>
      </c>
      <c r="I11" s="7"/>
      <c r="J11" s="8"/>
      <c r="K11" s="16">
        <v>2021</v>
      </c>
      <c r="L11" s="46">
        <v>192</v>
      </c>
      <c r="M11" s="44">
        <v>135000000000000</v>
      </c>
      <c r="N11" s="80">
        <f t="shared" si="2"/>
        <v>2.592E+16</v>
      </c>
      <c r="O11" s="12"/>
    </row>
    <row r="12" spans="1:16" ht="15.75" thickBot="1" x14ac:dyDescent="0.3">
      <c r="A12" s="7"/>
      <c r="B12" s="8"/>
      <c r="C12" s="16">
        <v>2022</v>
      </c>
      <c r="D12" s="135">
        <f t="shared" si="0"/>
        <v>1.9305E+16</v>
      </c>
      <c r="E12" s="132">
        <v>1048489000000</v>
      </c>
      <c r="F12" s="43">
        <v>1826350000000</v>
      </c>
      <c r="G12" s="50">
        <f t="shared" si="1"/>
        <v>10570.837182905796</v>
      </c>
      <c r="I12" s="7"/>
      <c r="J12" s="8"/>
      <c r="K12" s="16">
        <v>2022</v>
      </c>
      <c r="L12" s="46">
        <v>143</v>
      </c>
      <c r="M12" s="44">
        <v>135000000000000</v>
      </c>
      <c r="N12" s="80">
        <f t="shared" si="2"/>
        <v>1.9305E+16</v>
      </c>
      <c r="O12" s="12"/>
    </row>
    <row r="13" spans="1:16" ht="15.75" thickBot="1" x14ac:dyDescent="0.3">
      <c r="A13" s="7"/>
      <c r="B13" s="9"/>
      <c r="C13" s="17">
        <v>2023</v>
      </c>
      <c r="D13" s="136">
        <f t="shared" si="0"/>
        <v>1.944E+16</v>
      </c>
      <c r="E13" s="143">
        <v>881806000000</v>
      </c>
      <c r="F13" s="40">
        <v>1850004000000</v>
      </c>
      <c r="G13" s="50">
        <f t="shared" si="1"/>
        <v>10508.562038784781</v>
      </c>
      <c r="I13" s="7"/>
      <c r="J13" s="9"/>
      <c r="K13" s="17">
        <v>2023</v>
      </c>
      <c r="L13" s="46">
        <v>144</v>
      </c>
      <c r="M13" s="44">
        <v>135000000000000</v>
      </c>
      <c r="N13" s="80">
        <f t="shared" si="2"/>
        <v>1.944E+16</v>
      </c>
      <c r="O13" s="12"/>
    </row>
    <row r="14" spans="1:16" ht="15.75" thickBot="1" x14ac:dyDescent="0.3">
      <c r="A14" s="5">
        <v>3</v>
      </c>
      <c r="B14" s="8" t="s">
        <v>33</v>
      </c>
      <c r="C14" s="20">
        <v>2020</v>
      </c>
      <c r="D14" s="134">
        <f t="shared" si="0"/>
        <v>675096131864</v>
      </c>
      <c r="E14" s="131">
        <v>732991334916</v>
      </c>
      <c r="F14" s="36">
        <v>1105874415256</v>
      </c>
      <c r="G14" s="50">
        <f t="shared" si="1"/>
        <v>1.273279720875033</v>
      </c>
      <c r="I14" s="5">
        <v>3</v>
      </c>
      <c r="J14" s="8" t="s">
        <v>33</v>
      </c>
      <c r="K14" s="20">
        <v>2020</v>
      </c>
      <c r="L14" s="33">
        <v>308</v>
      </c>
      <c r="M14" s="43">
        <v>2191870558</v>
      </c>
      <c r="N14" s="80">
        <f t="shared" si="2"/>
        <v>675096131864</v>
      </c>
      <c r="O14" s="12"/>
    </row>
    <row r="15" spans="1:16" ht="15.75" thickBot="1" x14ac:dyDescent="0.3">
      <c r="A15" s="7"/>
      <c r="B15" s="8"/>
      <c r="C15" s="16">
        <v>2021</v>
      </c>
      <c r="D15" s="135">
        <f t="shared" si="0"/>
        <v>613723756240</v>
      </c>
      <c r="E15" s="132">
        <v>725373304291</v>
      </c>
      <c r="F15" s="37">
        <v>1089208965375</v>
      </c>
      <c r="G15" s="50">
        <f t="shared" si="1"/>
        <v>1.2294216289984052</v>
      </c>
      <c r="I15" s="7"/>
      <c r="J15" s="8"/>
      <c r="K15" s="16">
        <v>2021</v>
      </c>
      <c r="L15" s="33">
        <v>280</v>
      </c>
      <c r="M15" s="43">
        <v>2191870558</v>
      </c>
      <c r="N15" s="80">
        <f t="shared" si="2"/>
        <v>613723756240</v>
      </c>
      <c r="O15" s="12"/>
    </row>
    <row r="16" spans="1:16" ht="15.75" thickBot="1" x14ac:dyDescent="0.3">
      <c r="A16" s="7"/>
      <c r="B16" s="8"/>
      <c r="C16" s="16">
        <v>2022</v>
      </c>
      <c r="D16" s="135">
        <f t="shared" si="0"/>
        <v>109593527900</v>
      </c>
      <c r="E16" s="132">
        <v>674407148602</v>
      </c>
      <c r="F16" s="37">
        <v>1023323308935</v>
      </c>
      <c r="G16" s="50">
        <f t="shared" si="1"/>
        <v>0.76613194447601363</v>
      </c>
      <c r="I16" s="7"/>
      <c r="J16" s="8"/>
      <c r="K16" s="16">
        <v>2022</v>
      </c>
      <c r="L16" s="33">
        <v>50</v>
      </c>
      <c r="M16" s="43">
        <v>2191870558</v>
      </c>
      <c r="N16" s="80">
        <f t="shared" si="2"/>
        <v>109593527900</v>
      </c>
      <c r="O16" s="12"/>
    </row>
    <row r="17" spans="1:15" ht="15.75" thickBot="1" x14ac:dyDescent="0.3">
      <c r="A17" s="7"/>
      <c r="B17" s="75"/>
      <c r="C17" s="17">
        <v>2023</v>
      </c>
      <c r="D17" s="136">
        <f t="shared" si="0"/>
        <v>109593527900</v>
      </c>
      <c r="E17" s="143">
        <v>674835713411</v>
      </c>
      <c r="F17" s="40">
        <v>1017472081204</v>
      </c>
      <c r="G17" s="50">
        <f t="shared" si="1"/>
        <v>0.7709589833489735</v>
      </c>
      <c r="I17" s="7"/>
      <c r="J17" s="75"/>
      <c r="K17" s="17">
        <v>2023</v>
      </c>
      <c r="L17" s="33">
        <v>50</v>
      </c>
      <c r="M17" s="43">
        <v>2191870558</v>
      </c>
      <c r="N17" s="80">
        <f t="shared" si="2"/>
        <v>109593527900</v>
      </c>
      <c r="O17" s="12"/>
    </row>
    <row r="18" spans="1:15" ht="15.75" thickBot="1" x14ac:dyDescent="0.3">
      <c r="A18" s="20">
        <v>4</v>
      </c>
      <c r="B18" s="6" t="s">
        <v>34</v>
      </c>
      <c r="C18" s="137">
        <v>2020</v>
      </c>
      <c r="D18" s="42">
        <f t="shared" si="0"/>
        <v>2313874818800</v>
      </c>
      <c r="E18" s="132">
        <v>2561356330772</v>
      </c>
      <c r="F18" s="36">
        <v>4223727970626</v>
      </c>
      <c r="G18" s="50">
        <f t="shared" si="1"/>
        <v>1.154248375718534</v>
      </c>
      <c r="I18" s="20">
        <v>4</v>
      </c>
      <c r="J18" s="6" t="s">
        <v>34</v>
      </c>
      <c r="K18" s="71">
        <v>2020</v>
      </c>
      <c r="L18" s="33">
        <v>50</v>
      </c>
      <c r="M18" s="43">
        <v>46277496376</v>
      </c>
      <c r="N18" s="80">
        <f t="shared" si="2"/>
        <v>2313874818800</v>
      </c>
      <c r="O18" s="12"/>
    </row>
    <row r="19" spans="1:15" ht="15.75" thickBot="1" x14ac:dyDescent="0.3">
      <c r="A19" s="70"/>
      <c r="B19" s="8"/>
      <c r="C19" s="72">
        <v>2021</v>
      </c>
      <c r="D19" s="43">
        <f t="shared" si="0"/>
        <v>2313874818800</v>
      </c>
      <c r="E19" s="132">
        <v>2611453882957</v>
      </c>
      <c r="F19" s="37">
        <v>4173043810054</v>
      </c>
      <c r="G19" s="50">
        <f t="shared" si="1"/>
        <v>1.1802724644036904</v>
      </c>
      <c r="I19" s="70"/>
      <c r="J19" s="8"/>
      <c r="K19" s="72">
        <v>2021</v>
      </c>
      <c r="L19" s="33">
        <v>50</v>
      </c>
      <c r="M19" s="43">
        <v>46277496376</v>
      </c>
      <c r="N19" s="80">
        <f t="shared" si="2"/>
        <v>2313874818800</v>
      </c>
      <c r="O19" s="12"/>
    </row>
    <row r="20" spans="1:15" ht="15.75" thickBot="1" x14ac:dyDescent="0.3">
      <c r="A20" s="70"/>
      <c r="B20" s="8"/>
      <c r="C20" s="72">
        <v>2022</v>
      </c>
      <c r="D20" s="43">
        <f t="shared" si="0"/>
        <v>2313874818800</v>
      </c>
      <c r="E20" s="132">
        <v>2939127518442</v>
      </c>
      <c r="F20" s="37">
        <v>4142039803861</v>
      </c>
      <c r="G20" s="50">
        <f t="shared" si="1"/>
        <v>1.268216286175091</v>
      </c>
      <c r="I20" s="70"/>
      <c r="J20" s="8"/>
      <c r="K20" s="72">
        <v>2022</v>
      </c>
      <c r="L20" s="33">
        <v>50</v>
      </c>
      <c r="M20" s="43">
        <v>46277496376</v>
      </c>
      <c r="N20" s="80">
        <f t="shared" si="2"/>
        <v>2313874818800</v>
      </c>
      <c r="O20" s="12"/>
    </row>
    <row r="21" spans="1:15" ht="15.75" thickBot="1" x14ac:dyDescent="0.3">
      <c r="A21" s="70"/>
      <c r="B21" s="9"/>
      <c r="C21" s="138">
        <v>2023</v>
      </c>
      <c r="D21" s="40">
        <f t="shared" si="0"/>
        <v>2313874818800</v>
      </c>
      <c r="E21" s="122">
        <v>2948906288696</v>
      </c>
      <c r="F21" s="37">
        <v>4055750906771</v>
      </c>
      <c r="G21" s="50">
        <f t="shared" si="1"/>
        <v>1.2976095496175284</v>
      </c>
      <c r="I21" s="70"/>
      <c r="J21" s="9"/>
      <c r="K21" s="73">
        <v>2023</v>
      </c>
      <c r="L21" s="33">
        <v>50</v>
      </c>
      <c r="M21" s="43">
        <v>46277496376</v>
      </c>
      <c r="N21" s="80">
        <f t="shared" si="2"/>
        <v>2313874818800</v>
      </c>
      <c r="O21" s="12"/>
    </row>
    <row r="22" spans="1:15" ht="15.75" thickBot="1" x14ac:dyDescent="0.3">
      <c r="A22" s="20">
        <v>5</v>
      </c>
      <c r="B22" s="30" t="s">
        <v>36</v>
      </c>
      <c r="C22" s="20">
        <v>2020</v>
      </c>
      <c r="D22" s="139">
        <f t="shared" si="0"/>
        <v>1777270000000</v>
      </c>
      <c r="E22" s="144">
        <f>56665064940+68496672000</f>
        <v>125161736940</v>
      </c>
      <c r="F22" s="36">
        <v>1086873666641</v>
      </c>
      <c r="G22" s="50">
        <f t="shared" si="1"/>
        <v>1.7503706229441505</v>
      </c>
      <c r="I22" s="20">
        <v>5</v>
      </c>
      <c r="J22" s="30" t="s">
        <v>36</v>
      </c>
      <c r="K22" s="71">
        <v>2020</v>
      </c>
      <c r="L22" s="33">
        <v>302</v>
      </c>
      <c r="M22" s="37">
        <v>5885000000</v>
      </c>
      <c r="N22" s="80">
        <f t="shared" si="2"/>
        <v>1777270000000</v>
      </c>
      <c r="O22" s="12"/>
    </row>
    <row r="23" spans="1:15" ht="15.75" thickBot="1" x14ac:dyDescent="0.3">
      <c r="A23" s="70"/>
      <c r="B23" s="13"/>
      <c r="C23" s="16">
        <v>2021</v>
      </c>
      <c r="D23" s="140">
        <f t="shared" si="0"/>
        <v>1706650000000</v>
      </c>
      <c r="E23" s="145">
        <f>64332022572+60113618000</f>
        <v>124445640572</v>
      </c>
      <c r="F23" s="37">
        <v>1147260611704</v>
      </c>
      <c r="G23" s="50">
        <f t="shared" si="1"/>
        <v>1.5960590138733304</v>
      </c>
      <c r="I23" s="70"/>
      <c r="J23" s="13"/>
      <c r="K23" s="72">
        <v>2021</v>
      </c>
      <c r="L23" s="33">
        <v>290</v>
      </c>
      <c r="M23" s="37">
        <v>5885000000</v>
      </c>
      <c r="N23" s="80">
        <f t="shared" si="2"/>
        <v>1706650000000</v>
      </c>
      <c r="O23" s="12"/>
    </row>
    <row r="24" spans="1:15" ht="15.75" thickBot="1" x14ac:dyDescent="0.3">
      <c r="A24" s="70"/>
      <c r="B24" s="13"/>
      <c r="C24" s="16">
        <v>2022</v>
      </c>
      <c r="D24" s="140">
        <f t="shared" si="0"/>
        <v>1800810000000</v>
      </c>
      <c r="E24" s="145">
        <f>72411790397+60911639000</f>
        <v>133323429397</v>
      </c>
      <c r="F24" s="37">
        <v>1074777460412</v>
      </c>
      <c r="G24" s="50">
        <f t="shared" si="1"/>
        <v>1.7995664224811512</v>
      </c>
      <c r="I24" s="70"/>
      <c r="J24" s="13"/>
      <c r="K24" s="72">
        <v>2022</v>
      </c>
      <c r="L24" s="33">
        <v>306</v>
      </c>
      <c r="M24" s="37">
        <v>5885000000</v>
      </c>
      <c r="N24" s="80">
        <f t="shared" si="2"/>
        <v>1800810000000</v>
      </c>
      <c r="O24" s="12"/>
    </row>
    <row r="25" spans="1:15" ht="15.75" thickBot="1" x14ac:dyDescent="0.3">
      <c r="A25" s="70"/>
      <c r="B25" s="14"/>
      <c r="C25" s="17">
        <v>2023</v>
      </c>
      <c r="D25" s="141">
        <f t="shared" si="0"/>
        <v>2365770000000</v>
      </c>
      <c r="E25" s="48">
        <v>136086922155</v>
      </c>
      <c r="F25" s="40">
        <v>1088726193209</v>
      </c>
      <c r="G25" s="50">
        <f t="shared" si="1"/>
        <v>2.2979670533881653</v>
      </c>
      <c r="I25" s="70"/>
      <c r="J25" s="14"/>
      <c r="K25" s="73">
        <v>2023</v>
      </c>
      <c r="L25" s="46">
        <v>402</v>
      </c>
      <c r="M25" s="37">
        <v>5885000000</v>
      </c>
      <c r="N25" s="80">
        <f t="shared" si="2"/>
        <v>2365770000000</v>
      </c>
      <c r="O25" s="12"/>
    </row>
    <row r="26" spans="1:15" ht="15.75" thickBot="1" x14ac:dyDescent="0.3">
      <c r="A26" s="20">
        <v>6</v>
      </c>
      <c r="B26" s="32" t="s">
        <v>37</v>
      </c>
      <c r="C26" s="137">
        <v>2020</v>
      </c>
      <c r="D26" s="42">
        <f t="shared" si="0"/>
        <v>1062075000000</v>
      </c>
      <c r="E26" s="126">
        <v>305958833204</v>
      </c>
      <c r="F26" s="36">
        <v>1566673828068</v>
      </c>
      <c r="G26" s="50">
        <f t="shared" si="1"/>
        <v>0.87320909349142573</v>
      </c>
      <c r="I26" s="20">
        <v>6</v>
      </c>
      <c r="J26" s="32" t="s">
        <v>37</v>
      </c>
      <c r="K26" s="71">
        <v>2020</v>
      </c>
      <c r="L26" s="33">
        <v>1785</v>
      </c>
      <c r="M26" s="37">
        <v>595000000</v>
      </c>
      <c r="N26" s="80">
        <f t="shared" si="2"/>
        <v>1062075000000</v>
      </c>
      <c r="O26" s="12"/>
    </row>
    <row r="27" spans="1:15" ht="15.75" thickBot="1" x14ac:dyDescent="0.3">
      <c r="A27" s="70"/>
      <c r="B27" s="76"/>
      <c r="C27" s="72">
        <v>2021</v>
      </c>
      <c r="D27" s="43">
        <f t="shared" si="0"/>
        <v>1118600000000</v>
      </c>
      <c r="E27" s="132">
        <v>310020233374</v>
      </c>
      <c r="F27" s="37">
        <v>1697387196209</v>
      </c>
      <c r="G27" s="50">
        <f t="shared" si="1"/>
        <v>0.84165842452725403</v>
      </c>
      <c r="I27" s="70"/>
      <c r="J27" s="76"/>
      <c r="K27" s="72">
        <v>2021</v>
      </c>
      <c r="L27" s="33">
        <v>1880</v>
      </c>
      <c r="M27" s="37">
        <v>595000000</v>
      </c>
      <c r="N27" s="80">
        <f t="shared" si="2"/>
        <v>1118600000000</v>
      </c>
      <c r="O27" s="12"/>
    </row>
    <row r="28" spans="1:15" ht="15.75" thickBot="1" x14ac:dyDescent="0.3">
      <c r="A28" s="70"/>
      <c r="B28" s="30"/>
      <c r="C28" s="72">
        <v>2022</v>
      </c>
      <c r="D28" s="43">
        <f t="shared" si="0"/>
        <v>1178100000000</v>
      </c>
      <c r="E28" s="132">
        <v>168244583827</v>
      </c>
      <c r="F28" s="37">
        <v>1718287453575</v>
      </c>
      <c r="G28" s="50">
        <f t="shared" si="1"/>
        <v>0.7835386221472137</v>
      </c>
      <c r="I28" s="70"/>
      <c r="J28" s="30"/>
      <c r="K28" s="72">
        <v>2022</v>
      </c>
      <c r="L28" s="33">
        <v>1980</v>
      </c>
      <c r="M28" s="37">
        <v>595000000</v>
      </c>
      <c r="N28" s="80">
        <f t="shared" si="2"/>
        <v>1178100000000</v>
      </c>
      <c r="O28" s="12"/>
    </row>
    <row r="29" spans="1:15" ht="15.75" thickBot="1" x14ac:dyDescent="0.3">
      <c r="A29" s="70"/>
      <c r="B29" s="14"/>
      <c r="C29" s="73">
        <v>2023</v>
      </c>
      <c r="D29" s="40">
        <f t="shared" si="0"/>
        <v>1097775000000</v>
      </c>
      <c r="E29" s="143">
        <v>251275135465</v>
      </c>
      <c r="F29" s="40">
        <v>1893560797758</v>
      </c>
      <c r="G29" s="50">
        <f t="shared" si="1"/>
        <v>0.71244088759246205</v>
      </c>
      <c r="I29" s="70"/>
      <c r="J29" s="14"/>
      <c r="K29" s="73">
        <v>2023</v>
      </c>
      <c r="L29" s="46">
        <v>1845</v>
      </c>
      <c r="M29" s="37">
        <v>595000000</v>
      </c>
      <c r="N29" s="80">
        <f t="shared" si="2"/>
        <v>1097775000000</v>
      </c>
      <c r="O29" s="12"/>
    </row>
    <row r="30" spans="1:15" ht="15.75" thickBot="1" x14ac:dyDescent="0.3">
      <c r="A30" s="20">
        <v>7</v>
      </c>
      <c r="B30" s="10" t="s">
        <v>38</v>
      </c>
      <c r="C30" s="71">
        <v>2020</v>
      </c>
      <c r="D30" s="42">
        <f t="shared" si="0"/>
        <v>6000000000000</v>
      </c>
      <c r="E30" s="132">
        <v>416194010942</v>
      </c>
      <c r="F30" s="36">
        <v>1310940121622</v>
      </c>
      <c r="G30" s="50">
        <f t="shared" si="1"/>
        <v>4.8943455960470352</v>
      </c>
      <c r="I30" s="20">
        <v>7</v>
      </c>
      <c r="J30" s="10" t="s">
        <v>38</v>
      </c>
      <c r="K30" s="71">
        <v>2020</v>
      </c>
      <c r="L30" s="33">
        <v>500</v>
      </c>
      <c r="M30" s="37">
        <v>12000000000</v>
      </c>
      <c r="N30" s="80">
        <f t="shared" si="2"/>
        <v>6000000000000</v>
      </c>
      <c r="O30" s="12"/>
    </row>
    <row r="31" spans="1:15" ht="15.75" thickBot="1" x14ac:dyDescent="0.3">
      <c r="A31" s="70"/>
      <c r="B31" s="13"/>
      <c r="C31" s="72">
        <v>2021</v>
      </c>
      <c r="D31" s="43">
        <f t="shared" si="0"/>
        <v>5640000000000</v>
      </c>
      <c r="E31" s="132">
        <v>346601683606</v>
      </c>
      <c r="F31" s="37">
        <v>1348181576913</v>
      </c>
      <c r="G31" s="50">
        <f t="shared" si="1"/>
        <v>4.4405010320003235</v>
      </c>
      <c r="I31" s="70"/>
      <c r="J31" s="13"/>
      <c r="K31" s="72">
        <v>2021</v>
      </c>
      <c r="L31" s="33">
        <v>470</v>
      </c>
      <c r="M31" s="37">
        <v>12000000000</v>
      </c>
      <c r="N31" s="80">
        <f t="shared" si="2"/>
        <v>5640000000000</v>
      </c>
      <c r="O31" s="12"/>
    </row>
    <row r="32" spans="1:15" ht="15.75" thickBot="1" x14ac:dyDescent="0.3">
      <c r="A32" s="70"/>
      <c r="B32" s="13"/>
      <c r="C32" s="72">
        <v>2022</v>
      </c>
      <c r="D32" s="43">
        <f t="shared" si="0"/>
        <v>6660000000000</v>
      </c>
      <c r="E32" s="132">
        <v>508372748127</v>
      </c>
      <c r="F32" s="130">
        <v>1313254794687</v>
      </c>
      <c r="G32" s="50">
        <f t="shared" si="1"/>
        <v>5.4584782611324894</v>
      </c>
      <c r="I32" s="70"/>
      <c r="J32" s="13"/>
      <c r="K32" s="72">
        <v>2022</v>
      </c>
      <c r="L32" s="33">
        <v>555</v>
      </c>
      <c r="M32" s="37">
        <v>12000000000</v>
      </c>
      <c r="N32" s="80">
        <f t="shared" si="2"/>
        <v>6660000000000</v>
      </c>
      <c r="O32" s="12"/>
    </row>
    <row r="33" spans="1:15" ht="15.75" thickBot="1" x14ac:dyDescent="0.3">
      <c r="A33" s="70"/>
      <c r="B33" s="14"/>
      <c r="C33" s="73">
        <v>2023</v>
      </c>
      <c r="D33" s="40">
        <f t="shared" si="0"/>
        <v>8520000000000</v>
      </c>
      <c r="E33" s="143">
        <v>781642680910</v>
      </c>
      <c r="F33" s="40">
        <v>2296227711688</v>
      </c>
      <c r="G33" s="50">
        <f t="shared" si="1"/>
        <v>4.0508363493584829</v>
      </c>
      <c r="I33" s="70"/>
      <c r="J33" s="14"/>
      <c r="K33" s="73">
        <v>2023</v>
      </c>
      <c r="L33" s="46">
        <v>710</v>
      </c>
      <c r="M33" s="37">
        <v>12000000000</v>
      </c>
      <c r="N33" s="80">
        <f t="shared" si="2"/>
        <v>8520000000000</v>
      </c>
      <c r="O33" s="12"/>
    </row>
    <row r="34" spans="1:15" ht="15.75" thickBot="1" x14ac:dyDescent="0.3">
      <c r="A34" s="20">
        <v>8</v>
      </c>
      <c r="B34" s="77" t="s">
        <v>39</v>
      </c>
      <c r="C34" s="71">
        <v>2020</v>
      </c>
      <c r="D34" s="42">
        <f t="shared" si="0"/>
        <v>3042504390000000</v>
      </c>
      <c r="E34" s="131">
        <v>205681950000</v>
      </c>
      <c r="F34" s="36">
        <v>1225580913000</v>
      </c>
      <c r="G34" s="50">
        <f t="shared" si="1"/>
        <v>2482.6676392193453</v>
      </c>
      <c r="I34" s="20">
        <v>8</v>
      </c>
      <c r="J34" s="77" t="s">
        <v>39</v>
      </c>
      <c r="K34" s="71">
        <v>2020</v>
      </c>
      <c r="L34" s="33">
        <v>3800</v>
      </c>
      <c r="M34" s="37">
        <v>800659050000</v>
      </c>
      <c r="N34" s="80">
        <f t="shared" si="2"/>
        <v>3042504390000000</v>
      </c>
      <c r="O34" s="12"/>
    </row>
    <row r="35" spans="1:15" ht="15.75" thickBot="1" x14ac:dyDescent="0.3">
      <c r="A35" s="70"/>
      <c r="B35" s="13"/>
      <c r="C35" s="72">
        <v>2021</v>
      </c>
      <c r="D35" s="43">
        <f t="shared" si="0"/>
        <v>2802306675000000</v>
      </c>
      <c r="E35" s="132">
        <v>298548048000</v>
      </c>
      <c r="F35" s="37">
        <v>1308722065000</v>
      </c>
      <c r="G35" s="50">
        <f t="shared" si="1"/>
        <v>2141.4823651254019</v>
      </c>
      <c r="I35" s="70"/>
      <c r="J35" s="13"/>
      <c r="K35" s="72">
        <v>2021</v>
      </c>
      <c r="L35" s="33">
        <v>3500</v>
      </c>
      <c r="M35" s="37">
        <v>800659050000</v>
      </c>
      <c r="N35" s="80">
        <f t="shared" si="2"/>
        <v>2802306675000000</v>
      </c>
      <c r="O35" s="12"/>
    </row>
    <row r="36" spans="1:15" ht="15.75" thickBot="1" x14ac:dyDescent="0.3">
      <c r="A36" s="70"/>
      <c r="B36" s="13"/>
      <c r="C36" s="72">
        <v>2022</v>
      </c>
      <c r="D36" s="43">
        <f t="shared" si="0"/>
        <v>3066524161500000</v>
      </c>
      <c r="E36" s="132">
        <v>306410502000</v>
      </c>
      <c r="F36" s="43">
        <v>1307186367000</v>
      </c>
      <c r="G36" s="50">
        <f t="shared" si="1"/>
        <v>2346.1310869087424</v>
      </c>
      <c r="I36" s="70"/>
      <c r="J36" s="13"/>
      <c r="K36" s="72">
        <v>2022</v>
      </c>
      <c r="L36" s="46">
        <v>3830</v>
      </c>
      <c r="M36" s="37">
        <v>800659050000</v>
      </c>
      <c r="N36" s="80">
        <f t="shared" si="2"/>
        <v>3066524161500000</v>
      </c>
      <c r="O36" s="12"/>
    </row>
    <row r="37" spans="1:15" ht="15.75" thickBot="1" x14ac:dyDescent="0.3">
      <c r="A37" s="70"/>
      <c r="B37" s="14"/>
      <c r="C37" s="73">
        <v>2023</v>
      </c>
      <c r="D37" s="40">
        <f t="shared" si="0"/>
        <v>2826326446500000</v>
      </c>
      <c r="E37" s="143">
        <v>273635750000</v>
      </c>
      <c r="F37" s="40">
        <v>1208050010000</v>
      </c>
      <c r="G37" s="50">
        <f t="shared" si="1"/>
        <v>2339.8038647837102</v>
      </c>
      <c r="I37" s="70"/>
      <c r="J37" s="14"/>
      <c r="K37" s="73">
        <v>2023</v>
      </c>
      <c r="L37" s="46">
        <v>3530</v>
      </c>
      <c r="M37" s="37">
        <v>800659050000</v>
      </c>
      <c r="N37" s="80">
        <f t="shared" si="2"/>
        <v>2826326446500000</v>
      </c>
      <c r="O37" s="12"/>
    </row>
    <row r="38" spans="1:15" ht="15.75" thickBot="1" x14ac:dyDescent="0.3">
      <c r="A38" s="20">
        <v>9</v>
      </c>
      <c r="B38" s="78" t="s">
        <v>40</v>
      </c>
      <c r="C38" s="71">
        <v>2020</v>
      </c>
      <c r="D38" s="42">
        <f t="shared" si="0"/>
        <v>8710890280000</v>
      </c>
      <c r="E38" s="131">
        <v>1025042000000</v>
      </c>
      <c r="F38" s="36">
        <v>5680638000000</v>
      </c>
      <c r="G38" s="50">
        <f t="shared" si="1"/>
        <v>1.713880074738084</v>
      </c>
      <c r="I38" s="20">
        <v>9</v>
      </c>
      <c r="J38" s="78" t="s">
        <v>40</v>
      </c>
      <c r="K38" s="71">
        <v>2020</v>
      </c>
      <c r="L38" s="33">
        <v>920</v>
      </c>
      <c r="M38" s="125">
        <v>9468359000</v>
      </c>
      <c r="N38" s="80">
        <f t="shared" si="2"/>
        <v>8710890280000</v>
      </c>
      <c r="O38" s="12"/>
    </row>
    <row r="39" spans="1:15" ht="15.75" thickBot="1" x14ac:dyDescent="0.3">
      <c r="A39" s="70"/>
      <c r="B39" s="13"/>
      <c r="C39" s="72">
        <v>2021</v>
      </c>
      <c r="D39" s="43">
        <f t="shared" si="0"/>
        <v>8284814125000</v>
      </c>
      <c r="E39" s="132">
        <v>1277906000000</v>
      </c>
      <c r="F39" s="37">
        <v>6297287000000</v>
      </c>
      <c r="G39" s="50">
        <f t="shared" si="1"/>
        <v>1.5185460222791181</v>
      </c>
      <c r="I39" s="70"/>
      <c r="J39" s="13"/>
      <c r="K39" s="72">
        <v>2021</v>
      </c>
      <c r="L39" s="33">
        <v>875</v>
      </c>
      <c r="M39" s="125">
        <v>9468359000</v>
      </c>
      <c r="N39" s="80">
        <f t="shared" si="2"/>
        <v>8284814125000</v>
      </c>
      <c r="O39" s="12"/>
    </row>
    <row r="40" spans="1:15" ht="15.75" thickBot="1" x14ac:dyDescent="0.3">
      <c r="A40" s="70"/>
      <c r="B40" s="13"/>
      <c r="C40" s="72">
        <v>2022</v>
      </c>
      <c r="D40" s="43">
        <f t="shared" si="0"/>
        <v>7716712585000</v>
      </c>
      <c r="E40" s="132">
        <v>1467035000000</v>
      </c>
      <c r="F40" s="37">
        <v>6878297000000</v>
      </c>
      <c r="G40" s="50">
        <f t="shared" si="1"/>
        <v>1.3351775279549574</v>
      </c>
      <c r="I40" s="70"/>
      <c r="J40" s="13"/>
      <c r="K40" s="72">
        <v>2022</v>
      </c>
      <c r="L40" s="33">
        <v>815</v>
      </c>
      <c r="M40" s="125">
        <v>9468359000</v>
      </c>
      <c r="N40" s="80">
        <f t="shared" si="2"/>
        <v>7716712585000</v>
      </c>
      <c r="O40" s="12"/>
    </row>
    <row r="41" spans="1:15" ht="15.75" thickBot="1" x14ac:dyDescent="0.3">
      <c r="A41" s="74"/>
      <c r="B41" s="14"/>
      <c r="C41" s="73">
        <v>2023</v>
      </c>
      <c r="D41" s="40">
        <f t="shared" si="0"/>
        <v>7716712585000</v>
      </c>
      <c r="E41" s="143">
        <v>1335148000000</v>
      </c>
      <c r="F41" s="40">
        <v>7166880000000</v>
      </c>
      <c r="G41" s="149">
        <f t="shared" si="1"/>
        <v>1.2630127175284085</v>
      </c>
      <c r="I41" s="74"/>
      <c r="J41" s="14"/>
      <c r="K41" s="73">
        <v>2023</v>
      </c>
      <c r="L41" s="33">
        <v>815</v>
      </c>
      <c r="M41" s="125">
        <v>9468359000</v>
      </c>
      <c r="N41" s="80">
        <f t="shared" si="2"/>
        <v>7716712585000</v>
      </c>
      <c r="O41" s="12"/>
    </row>
    <row r="42" spans="1:15" ht="15.75" thickBot="1" x14ac:dyDescent="0.3">
      <c r="A42" s="20">
        <v>10</v>
      </c>
      <c r="B42" s="32" t="s">
        <v>41</v>
      </c>
      <c r="C42" s="71">
        <v>2020</v>
      </c>
      <c r="D42" s="42">
        <f t="shared" si="0"/>
        <v>66950000000</v>
      </c>
      <c r="E42" s="131">
        <v>56950719933</v>
      </c>
      <c r="F42" s="36">
        <v>113192236191</v>
      </c>
      <c r="G42" s="50">
        <f>SUM(D42+E42)/F42</f>
        <v>1.0946044013471963</v>
      </c>
      <c r="I42" s="20">
        <v>10</v>
      </c>
      <c r="J42" s="32" t="s">
        <v>41</v>
      </c>
      <c r="K42" s="71">
        <v>2020</v>
      </c>
      <c r="L42" s="33">
        <v>103</v>
      </c>
      <c r="M42" s="43">
        <v>650000000</v>
      </c>
      <c r="N42" s="80">
        <f>L42*M42</f>
        <v>66950000000</v>
      </c>
    </row>
    <row r="43" spans="1:15" ht="15.75" thickBot="1" x14ac:dyDescent="0.3">
      <c r="A43" s="70"/>
      <c r="B43" s="13"/>
      <c r="C43" s="72">
        <v>2021</v>
      </c>
      <c r="D43" s="43">
        <f t="shared" si="0"/>
        <v>86450000000</v>
      </c>
      <c r="E43" s="132">
        <v>62754664235</v>
      </c>
      <c r="F43" s="37">
        <v>106495352963</v>
      </c>
      <c r="G43" s="50">
        <f t="shared" ref="G43:G77" si="3">SUM(D43+E43)/F43</f>
        <v>1.4010438961298022</v>
      </c>
      <c r="I43" s="70"/>
      <c r="J43" s="13"/>
      <c r="K43" s="72">
        <v>2021</v>
      </c>
      <c r="L43" s="33">
        <v>133</v>
      </c>
      <c r="M43" s="43">
        <v>650000000</v>
      </c>
      <c r="N43" s="80">
        <f t="shared" ref="N43:N77" si="4">L43*M43</f>
        <v>86450000000</v>
      </c>
    </row>
    <row r="44" spans="1:15" ht="15.75" thickBot="1" x14ac:dyDescent="0.3">
      <c r="A44" s="70"/>
      <c r="B44" s="13"/>
      <c r="C44" s="72">
        <v>2022</v>
      </c>
      <c r="D44" s="43">
        <f t="shared" si="0"/>
        <v>72150000000</v>
      </c>
      <c r="E44" s="132">
        <v>60641748902</v>
      </c>
      <c r="F44" s="37">
        <v>102297196494</v>
      </c>
      <c r="G44" s="50">
        <f t="shared" si="3"/>
        <v>1.2980976356452603</v>
      </c>
      <c r="I44" s="70"/>
      <c r="J44" s="13"/>
      <c r="K44" s="72">
        <v>2022</v>
      </c>
      <c r="L44" s="33">
        <v>111</v>
      </c>
      <c r="M44" s="43">
        <v>650000000</v>
      </c>
      <c r="N44" s="80">
        <f t="shared" si="4"/>
        <v>72150000000</v>
      </c>
    </row>
    <row r="45" spans="1:15" ht="15.75" thickBot="1" x14ac:dyDescent="0.3">
      <c r="A45" s="70"/>
      <c r="B45" s="14"/>
      <c r="C45" s="73">
        <v>2023</v>
      </c>
      <c r="D45" s="40">
        <f t="shared" si="0"/>
        <v>66950000000</v>
      </c>
      <c r="E45" s="122">
        <v>29567169865</v>
      </c>
      <c r="F45" s="40">
        <v>50993895743</v>
      </c>
      <c r="G45" s="50">
        <f t="shared" si="3"/>
        <v>1.8927200689162691</v>
      </c>
      <c r="I45" s="70"/>
      <c r="J45" s="14"/>
      <c r="K45" s="73">
        <v>2023</v>
      </c>
      <c r="L45" s="46">
        <v>103</v>
      </c>
      <c r="M45" s="43">
        <v>650000000</v>
      </c>
      <c r="N45" s="80">
        <f t="shared" si="4"/>
        <v>66950000000</v>
      </c>
    </row>
    <row r="46" spans="1:15" ht="15.75" thickBot="1" x14ac:dyDescent="0.3">
      <c r="A46" s="20">
        <v>11</v>
      </c>
      <c r="B46" s="10" t="s">
        <v>89</v>
      </c>
      <c r="C46" s="71">
        <v>2020</v>
      </c>
      <c r="D46" s="42">
        <f t="shared" si="0"/>
        <v>9372066969570</v>
      </c>
      <c r="E46" s="131">
        <v>3676532851880</v>
      </c>
      <c r="F46" s="36">
        <v>6570969641033</v>
      </c>
      <c r="G46" s="50">
        <f t="shared" si="3"/>
        <v>1.9857951770111471</v>
      </c>
      <c r="I46" s="20">
        <v>11</v>
      </c>
      <c r="J46" s="10" t="s">
        <v>89</v>
      </c>
      <c r="K46" s="71">
        <v>2020</v>
      </c>
      <c r="L46" s="33">
        <v>254</v>
      </c>
      <c r="M46" s="125">
        <v>36897901455</v>
      </c>
      <c r="N46" s="80">
        <f t="shared" si="4"/>
        <v>9372066969570</v>
      </c>
    </row>
    <row r="47" spans="1:15" ht="15.75" thickBot="1" x14ac:dyDescent="0.3">
      <c r="A47" s="70"/>
      <c r="B47" s="13"/>
      <c r="C47" s="72">
        <v>2021</v>
      </c>
      <c r="D47" s="43">
        <f t="shared" si="0"/>
        <v>19371398263875</v>
      </c>
      <c r="E47" s="132">
        <v>3735944249731</v>
      </c>
      <c r="F47" s="37">
        <v>6766602280143</v>
      </c>
      <c r="G47" s="50">
        <f t="shared" si="3"/>
        <v>3.4149106977095256</v>
      </c>
      <c r="I47" s="70"/>
      <c r="J47" s="13"/>
      <c r="K47" s="72">
        <v>2021</v>
      </c>
      <c r="L47" s="33">
        <v>525</v>
      </c>
      <c r="M47" s="125">
        <v>36897901455</v>
      </c>
      <c r="N47" s="80">
        <f t="shared" si="4"/>
        <v>19371398263875</v>
      </c>
    </row>
    <row r="48" spans="1:15" ht="15.75" thickBot="1" x14ac:dyDescent="0.3">
      <c r="A48" s="70"/>
      <c r="B48" s="8"/>
      <c r="C48" s="72">
        <v>2022</v>
      </c>
      <c r="D48" s="43">
        <f t="shared" si="0"/>
        <v>19371398263875</v>
      </c>
      <c r="E48" s="132">
        <v>3975927432106</v>
      </c>
      <c r="F48" s="43">
        <v>7327371934290</v>
      </c>
      <c r="G48" s="50">
        <f t="shared" si="3"/>
        <v>3.1863164454259798</v>
      </c>
      <c r="I48" s="70"/>
      <c r="J48" s="8"/>
      <c r="K48" s="72">
        <v>2022</v>
      </c>
      <c r="L48" s="33">
        <v>525</v>
      </c>
      <c r="M48" s="43">
        <v>36897901455</v>
      </c>
      <c r="N48" s="80">
        <f t="shared" si="4"/>
        <v>19371398263875</v>
      </c>
    </row>
    <row r="49" spans="1:14" ht="15.75" thickBot="1" x14ac:dyDescent="0.3">
      <c r="A49" s="70"/>
      <c r="B49" s="9"/>
      <c r="C49" s="73">
        <v>2023</v>
      </c>
      <c r="D49" s="40">
        <f t="shared" si="0"/>
        <v>15866097625650</v>
      </c>
      <c r="E49" s="143">
        <v>3518496516469</v>
      </c>
      <c r="F49" s="40">
        <v>7427707902688</v>
      </c>
      <c r="G49" s="50">
        <f t="shared" si="3"/>
        <v>2.6097679655797914</v>
      </c>
      <c r="I49" s="70"/>
      <c r="J49" s="9"/>
      <c r="K49" s="73">
        <v>2023</v>
      </c>
      <c r="L49" s="46">
        <v>430</v>
      </c>
      <c r="M49" s="43">
        <v>36897901455</v>
      </c>
      <c r="N49" s="80">
        <f t="shared" si="4"/>
        <v>15866097625650</v>
      </c>
    </row>
    <row r="50" spans="1:14" ht="15.75" thickBot="1" x14ac:dyDescent="0.3">
      <c r="A50" s="5">
        <v>12</v>
      </c>
      <c r="B50" s="10" t="s">
        <v>42</v>
      </c>
      <c r="C50" s="71">
        <v>2020</v>
      </c>
      <c r="D50" s="42">
        <f t="shared" si="0"/>
        <v>607278980670</v>
      </c>
      <c r="E50" s="131">
        <v>244363297557</v>
      </c>
      <c r="F50" s="36">
        <v>906924214166</v>
      </c>
      <c r="G50" s="50">
        <f t="shared" si="3"/>
        <v>0.93904459151546993</v>
      </c>
      <c r="I50" s="5">
        <v>12</v>
      </c>
      <c r="J50" s="10" t="s">
        <v>42</v>
      </c>
      <c r="K50" s="71">
        <v>2020</v>
      </c>
      <c r="L50" s="33">
        <v>251</v>
      </c>
      <c r="M50" s="125">
        <v>2419438170</v>
      </c>
      <c r="N50" s="80">
        <f t="shared" si="4"/>
        <v>607278980670</v>
      </c>
    </row>
    <row r="51" spans="1:14" ht="15.75" thickBot="1" x14ac:dyDescent="0.3">
      <c r="A51" s="7"/>
      <c r="B51" s="8"/>
      <c r="C51" s="72">
        <v>2021</v>
      </c>
      <c r="D51" s="43">
        <f t="shared" si="0"/>
        <v>1751673235080</v>
      </c>
      <c r="E51" s="132">
        <v>320458715888</v>
      </c>
      <c r="F51" s="37">
        <v>989119315334</v>
      </c>
      <c r="G51" s="50">
        <f t="shared" si="3"/>
        <v>2.094926182154571</v>
      </c>
      <c r="I51" s="7"/>
      <c r="J51" s="8"/>
      <c r="K51" s="72">
        <v>2021</v>
      </c>
      <c r="L51" s="33">
        <v>181</v>
      </c>
      <c r="M51" s="125">
        <v>9677752680</v>
      </c>
      <c r="N51" s="80">
        <f t="shared" si="4"/>
        <v>1751673235080</v>
      </c>
    </row>
    <row r="52" spans="1:14" ht="15.75" thickBot="1" x14ac:dyDescent="0.3">
      <c r="A52" s="7"/>
      <c r="B52" s="8"/>
      <c r="C52" s="72">
        <v>2022</v>
      </c>
      <c r="D52" s="43">
        <f t="shared" si="0"/>
        <v>24920213151000</v>
      </c>
      <c r="E52" s="132">
        <v>142744113133</v>
      </c>
      <c r="F52" s="37">
        <v>811603660216</v>
      </c>
      <c r="G52" s="50">
        <f t="shared" si="3"/>
        <v>30.880783925324771</v>
      </c>
      <c r="I52" s="7"/>
      <c r="J52" s="8"/>
      <c r="K52" s="72">
        <v>2022</v>
      </c>
      <c r="L52" s="33">
        <v>103</v>
      </c>
      <c r="M52" s="130">
        <v>241943817000</v>
      </c>
      <c r="N52" s="80">
        <f t="shared" si="4"/>
        <v>24920213151000</v>
      </c>
    </row>
    <row r="53" spans="1:14" ht="15.75" thickBot="1" x14ac:dyDescent="0.3">
      <c r="A53" s="7"/>
      <c r="B53" s="9"/>
      <c r="C53" s="73">
        <v>2023</v>
      </c>
      <c r="D53" s="40">
        <f t="shared" si="0"/>
        <v>41856280341000</v>
      </c>
      <c r="E53" s="143">
        <v>384617373377</v>
      </c>
      <c r="F53" s="40">
        <v>1046190979746</v>
      </c>
      <c r="G53" s="50">
        <f t="shared" si="3"/>
        <v>40.375895541206518</v>
      </c>
      <c r="I53" s="7"/>
      <c r="J53" s="9"/>
      <c r="K53" s="73">
        <v>2023</v>
      </c>
      <c r="L53" s="46">
        <v>173</v>
      </c>
      <c r="M53" s="130">
        <v>241943817000</v>
      </c>
      <c r="N53" s="80">
        <f t="shared" si="4"/>
        <v>41856280341000</v>
      </c>
    </row>
    <row r="54" spans="1:14" ht="15.75" thickBot="1" x14ac:dyDescent="0.3">
      <c r="A54" s="5">
        <v>13</v>
      </c>
      <c r="B54" s="10" t="s">
        <v>43</v>
      </c>
      <c r="C54" s="71">
        <v>2020</v>
      </c>
      <c r="D54" s="42">
        <f t="shared" si="0"/>
        <v>111662769100000</v>
      </c>
      <c r="E54" s="132">
        <v>53270272000000</v>
      </c>
      <c r="F54" s="36">
        <v>103588325000000</v>
      </c>
      <c r="G54" s="50">
        <f t="shared" si="3"/>
        <v>1.5921972007945877</v>
      </c>
      <c r="I54" s="5">
        <v>13</v>
      </c>
      <c r="J54" s="10" t="s">
        <v>43</v>
      </c>
      <c r="K54" s="71">
        <v>2020</v>
      </c>
      <c r="L54" s="33">
        <v>9575</v>
      </c>
      <c r="M54" s="37">
        <v>11661908000</v>
      </c>
      <c r="N54" s="80">
        <f t="shared" si="4"/>
        <v>111662769100000</v>
      </c>
    </row>
    <row r="55" spans="1:14" ht="15.75" thickBot="1" x14ac:dyDescent="0.3">
      <c r="A55" s="7"/>
      <c r="B55" s="8"/>
      <c r="C55" s="72">
        <v>2021</v>
      </c>
      <c r="D55" s="43">
        <f t="shared" si="0"/>
        <v>111662769100000</v>
      </c>
      <c r="E55" s="132">
        <v>63342765000000</v>
      </c>
      <c r="F55" s="37">
        <v>118066628000000</v>
      </c>
      <c r="G55" s="50">
        <f t="shared" si="3"/>
        <v>1.4822607968443038</v>
      </c>
      <c r="I55" s="7"/>
      <c r="J55" s="8"/>
      <c r="K55" s="72">
        <v>2021</v>
      </c>
      <c r="L55" s="33">
        <v>9575</v>
      </c>
      <c r="M55" s="37">
        <v>11661908000</v>
      </c>
      <c r="N55" s="80">
        <f t="shared" si="4"/>
        <v>111662769100000</v>
      </c>
    </row>
    <row r="56" spans="1:14" ht="15.75" thickBot="1" x14ac:dyDescent="0.3">
      <c r="A56" s="7"/>
      <c r="B56" s="8"/>
      <c r="C56" s="72">
        <v>2022</v>
      </c>
      <c r="D56" s="43">
        <f t="shared" si="0"/>
        <v>116619080000000</v>
      </c>
      <c r="E56" s="132">
        <v>57832529000000</v>
      </c>
      <c r="F56" s="37">
        <v>115305536000000</v>
      </c>
      <c r="G56" s="50">
        <f t="shared" si="3"/>
        <v>1.5129508525939293</v>
      </c>
      <c r="I56" s="7"/>
      <c r="J56" s="8"/>
      <c r="K56" s="72">
        <v>2022</v>
      </c>
      <c r="L56" s="33">
        <v>10000</v>
      </c>
      <c r="M56" s="37">
        <v>11661908000</v>
      </c>
      <c r="N56" s="80">
        <f t="shared" si="4"/>
        <v>116619080000000</v>
      </c>
    </row>
    <row r="57" spans="1:14" ht="15.75" thickBot="1" x14ac:dyDescent="0.3">
      <c r="A57" s="7"/>
      <c r="B57" s="9"/>
      <c r="C57" s="73">
        <v>2023</v>
      </c>
      <c r="D57" s="40">
        <f t="shared" si="0"/>
        <v>123324677100000</v>
      </c>
      <c r="E57" s="143">
        <v>57163043000000</v>
      </c>
      <c r="F57" s="40">
        <v>119267076000000</v>
      </c>
      <c r="G57" s="50">
        <f t="shared" si="3"/>
        <v>1.5133071603096901</v>
      </c>
      <c r="I57" s="7"/>
      <c r="J57" s="9"/>
      <c r="K57" s="73">
        <v>2023</v>
      </c>
      <c r="L57" s="46">
        <v>10575</v>
      </c>
      <c r="M57" s="37">
        <v>11661908000</v>
      </c>
      <c r="N57" s="80">
        <f t="shared" si="4"/>
        <v>123324677100000</v>
      </c>
    </row>
    <row r="58" spans="1:14" ht="15.75" thickBot="1" x14ac:dyDescent="0.3">
      <c r="A58" s="5">
        <v>14</v>
      </c>
      <c r="B58" s="10" t="s">
        <v>44</v>
      </c>
      <c r="C58" s="71">
        <v>2020</v>
      </c>
      <c r="D58" s="42">
        <f t="shared" si="0"/>
        <v>16000000000</v>
      </c>
      <c r="E58" s="131">
        <v>25243798592</v>
      </c>
      <c r="F58" s="36">
        <v>343139482249</v>
      </c>
      <c r="G58" s="50">
        <f t="shared" si="3"/>
        <v>0.12019543283588491</v>
      </c>
      <c r="I58" s="5">
        <v>14</v>
      </c>
      <c r="J58" s="10" t="s">
        <v>44</v>
      </c>
      <c r="K58" s="71">
        <v>2020</v>
      </c>
      <c r="L58" s="33">
        <v>50</v>
      </c>
      <c r="M58" s="43">
        <v>320000000</v>
      </c>
      <c r="N58" s="80">
        <f t="shared" si="4"/>
        <v>16000000000</v>
      </c>
    </row>
    <row r="59" spans="1:14" ht="15.75" thickBot="1" x14ac:dyDescent="0.3">
      <c r="A59" s="7"/>
      <c r="B59" s="8"/>
      <c r="C59" s="72">
        <v>2021</v>
      </c>
      <c r="D59" s="43">
        <f t="shared" si="0"/>
        <v>16000000000</v>
      </c>
      <c r="E59" s="132">
        <v>24936870589</v>
      </c>
      <c r="F59" s="37">
        <v>299295229177</v>
      </c>
      <c r="G59" s="50">
        <f t="shared" si="3"/>
        <v>0.13677755807056441</v>
      </c>
      <c r="I59" s="7"/>
      <c r="J59" s="8"/>
      <c r="K59" s="72">
        <v>2021</v>
      </c>
      <c r="L59" s="33">
        <v>50</v>
      </c>
      <c r="M59" s="43">
        <v>320000000</v>
      </c>
      <c r="N59" s="80">
        <f t="shared" si="4"/>
        <v>16000000000</v>
      </c>
    </row>
    <row r="60" spans="1:14" ht="15.75" thickBot="1" x14ac:dyDescent="0.3">
      <c r="A60" s="7"/>
      <c r="B60" s="8"/>
      <c r="C60" s="72">
        <v>2022</v>
      </c>
      <c r="D60" s="43">
        <f t="shared" si="0"/>
        <v>16000000000</v>
      </c>
      <c r="E60" s="132">
        <v>25310534436</v>
      </c>
      <c r="F60" s="37">
        <v>251669253000</v>
      </c>
      <c r="G60" s="50">
        <f t="shared" si="3"/>
        <v>0.16414613205054493</v>
      </c>
      <c r="I60" s="7"/>
      <c r="J60" s="8"/>
      <c r="K60" s="72">
        <v>2022</v>
      </c>
      <c r="L60" s="33">
        <v>50</v>
      </c>
      <c r="M60" s="43">
        <v>320000000</v>
      </c>
      <c r="N60" s="80">
        <f t="shared" si="4"/>
        <v>16000000000</v>
      </c>
    </row>
    <row r="61" spans="1:14" ht="15.75" thickBot="1" x14ac:dyDescent="0.3">
      <c r="A61" s="7"/>
      <c r="B61" s="9"/>
      <c r="C61" s="73">
        <v>2023</v>
      </c>
      <c r="D61" s="40">
        <f t="shared" si="0"/>
        <v>16000000000</v>
      </c>
      <c r="E61" s="143">
        <v>23647832963</v>
      </c>
      <c r="F61" s="40">
        <v>215145392955</v>
      </c>
      <c r="G61" s="50">
        <f t="shared" si="3"/>
        <v>0.18428390410057618</v>
      </c>
      <c r="I61" s="7"/>
      <c r="J61" s="9"/>
      <c r="K61" s="73">
        <v>2023</v>
      </c>
      <c r="L61" s="33">
        <v>50</v>
      </c>
      <c r="M61" s="43">
        <v>320000000</v>
      </c>
      <c r="N61" s="80">
        <f t="shared" si="4"/>
        <v>16000000000</v>
      </c>
    </row>
    <row r="62" spans="1:14" ht="15.75" thickBot="1" x14ac:dyDescent="0.3">
      <c r="A62" s="5">
        <v>15</v>
      </c>
      <c r="B62" s="10" t="s">
        <v>45</v>
      </c>
      <c r="C62" s="71">
        <v>2020</v>
      </c>
      <c r="D62" s="42">
        <f t="shared" si="0"/>
        <v>41666650000</v>
      </c>
      <c r="E62" s="131">
        <v>63404922846</v>
      </c>
      <c r="F62" s="36">
        <v>132538615751</v>
      </c>
      <c r="G62" s="50">
        <f t="shared" si="3"/>
        <v>0.79276196035876612</v>
      </c>
      <c r="I62" s="5">
        <v>15</v>
      </c>
      <c r="J62" s="10" t="s">
        <v>45</v>
      </c>
      <c r="K62" s="71">
        <v>2020</v>
      </c>
      <c r="L62" s="33">
        <v>50</v>
      </c>
      <c r="M62" s="43">
        <v>833333000</v>
      </c>
      <c r="N62" s="80">
        <f t="shared" si="4"/>
        <v>41666650000</v>
      </c>
    </row>
    <row r="63" spans="1:14" ht="15.75" thickBot="1" x14ac:dyDescent="0.3">
      <c r="A63" s="7"/>
      <c r="B63" s="8"/>
      <c r="C63" s="72">
        <v>2021</v>
      </c>
      <c r="D63" s="43">
        <f t="shared" si="0"/>
        <v>52499979000</v>
      </c>
      <c r="E63" s="132">
        <v>58357126496</v>
      </c>
      <c r="F63" s="37">
        <v>129081871589</v>
      </c>
      <c r="G63" s="50">
        <f t="shared" si="3"/>
        <v>0.85881235011041579</v>
      </c>
      <c r="I63" s="7"/>
      <c r="J63" s="8"/>
      <c r="K63" s="72">
        <v>2021</v>
      </c>
      <c r="L63" s="33">
        <v>63</v>
      </c>
      <c r="M63" s="43">
        <v>833333000</v>
      </c>
      <c r="N63" s="80">
        <f t="shared" si="4"/>
        <v>52499979000</v>
      </c>
    </row>
    <row r="64" spans="1:14" ht="15.75" thickBot="1" x14ac:dyDescent="0.3">
      <c r="A64" s="7"/>
      <c r="B64" s="8"/>
      <c r="C64" s="72">
        <v>2022</v>
      </c>
      <c r="D64" s="43">
        <f t="shared" si="0"/>
        <v>49166647000</v>
      </c>
      <c r="E64" s="132">
        <v>52878769446</v>
      </c>
      <c r="F64" s="37">
        <v>125635186707</v>
      </c>
      <c r="G64" s="50">
        <f t="shared" si="3"/>
        <v>0.81223595969165185</v>
      </c>
      <c r="I64" s="7"/>
      <c r="J64" s="8"/>
      <c r="K64" s="72">
        <v>2022</v>
      </c>
      <c r="L64" s="33">
        <v>59</v>
      </c>
      <c r="M64" s="43">
        <v>833333000</v>
      </c>
      <c r="N64" s="80">
        <f t="shared" si="4"/>
        <v>49166647000</v>
      </c>
    </row>
    <row r="65" spans="1:14" ht="15.75" thickBot="1" x14ac:dyDescent="0.3">
      <c r="A65" s="7"/>
      <c r="B65" s="9"/>
      <c r="C65" s="73">
        <v>2023</v>
      </c>
      <c r="D65" s="40">
        <f t="shared" si="0"/>
        <v>41666650000</v>
      </c>
      <c r="E65" s="143">
        <v>67502137313</v>
      </c>
      <c r="F65" s="40">
        <v>141188309682</v>
      </c>
      <c r="G65" s="50">
        <f t="shared" si="3"/>
        <v>0.77321406821061933</v>
      </c>
      <c r="I65" s="7"/>
      <c r="J65" s="9"/>
      <c r="K65" s="73">
        <v>2023</v>
      </c>
      <c r="L65" s="33">
        <v>50</v>
      </c>
      <c r="M65" s="43">
        <v>833333000</v>
      </c>
      <c r="N65" s="80">
        <f t="shared" si="4"/>
        <v>41666650000</v>
      </c>
    </row>
    <row r="66" spans="1:14" ht="15.75" thickBot="1" x14ac:dyDescent="0.3">
      <c r="A66" s="5">
        <v>16</v>
      </c>
      <c r="B66" s="10" t="s">
        <v>46</v>
      </c>
      <c r="C66" s="71">
        <v>2020</v>
      </c>
      <c r="D66" s="42">
        <f t="shared" si="0"/>
        <v>60145921525000</v>
      </c>
      <c r="E66" s="132">
        <v>83998472000000</v>
      </c>
      <c r="F66" s="36">
        <v>163136516000000</v>
      </c>
      <c r="G66" s="50">
        <f t="shared" si="3"/>
        <v>0.88358141426166048</v>
      </c>
      <c r="I66" s="5">
        <v>16</v>
      </c>
      <c r="J66" s="10" t="s">
        <v>46</v>
      </c>
      <c r="K66" s="71">
        <v>2020</v>
      </c>
      <c r="L66" s="33">
        <v>6850</v>
      </c>
      <c r="M66" s="37">
        <v>8780426500</v>
      </c>
      <c r="N66" s="80">
        <f t="shared" si="4"/>
        <v>60145921525000</v>
      </c>
    </row>
    <row r="67" spans="1:14" ht="15.75" thickBot="1" x14ac:dyDescent="0.3">
      <c r="A67" s="7"/>
      <c r="B67" s="8"/>
      <c r="C67" s="72">
        <v>2021</v>
      </c>
      <c r="D67" s="43">
        <f t="shared" si="0"/>
        <v>55536197612500</v>
      </c>
      <c r="E67" s="126">
        <v>92724082000000</v>
      </c>
      <c r="F67" s="37">
        <v>179356193000000</v>
      </c>
      <c r="G67" s="50">
        <f t="shared" si="3"/>
        <v>0.82662481363272466</v>
      </c>
      <c r="I67" s="7"/>
      <c r="J67" s="8"/>
      <c r="K67" s="72">
        <v>2021</v>
      </c>
      <c r="L67" s="33">
        <v>6325</v>
      </c>
      <c r="M67" s="37">
        <v>8780426500</v>
      </c>
      <c r="N67" s="80">
        <f t="shared" si="4"/>
        <v>55536197612500</v>
      </c>
    </row>
    <row r="68" spans="1:14" ht="15.75" thickBot="1" x14ac:dyDescent="0.3">
      <c r="A68" s="7"/>
      <c r="B68" s="8"/>
      <c r="C68" s="72">
        <v>2022</v>
      </c>
      <c r="D68" s="43">
        <f t="shared" si="0"/>
        <v>59048391750000</v>
      </c>
      <c r="E68" s="132">
        <v>86810262000000</v>
      </c>
      <c r="F68" s="37">
        <v>180433300000000</v>
      </c>
      <c r="G68" s="50">
        <f t="shared" si="3"/>
        <v>0.80837990409752525</v>
      </c>
      <c r="I68" s="7"/>
      <c r="J68" s="8"/>
      <c r="K68" s="72">
        <v>2022</v>
      </c>
      <c r="L68" s="33">
        <v>6725</v>
      </c>
      <c r="M68" s="130">
        <v>8780430000</v>
      </c>
      <c r="N68" s="80">
        <f t="shared" si="4"/>
        <v>59048391750000</v>
      </c>
    </row>
    <row r="69" spans="1:14" ht="15.75" thickBot="1" x14ac:dyDescent="0.3">
      <c r="A69" s="7"/>
      <c r="B69" s="9"/>
      <c r="C69" s="73">
        <v>2023</v>
      </c>
      <c r="D69" s="40">
        <f t="shared" si="0"/>
        <v>56633773500000</v>
      </c>
      <c r="E69" s="122">
        <v>86123066000000</v>
      </c>
      <c r="F69" s="40">
        <v>186587957000000</v>
      </c>
      <c r="G69" s="50">
        <f t="shared" si="3"/>
        <v>0.76509139065175569</v>
      </c>
      <c r="I69" s="7"/>
      <c r="J69" s="9"/>
      <c r="K69" s="73">
        <v>2023</v>
      </c>
      <c r="L69" s="46">
        <v>6450</v>
      </c>
      <c r="M69" s="130">
        <v>8780430000</v>
      </c>
      <c r="N69" s="80">
        <f t="shared" si="4"/>
        <v>56633773500000</v>
      </c>
    </row>
    <row r="70" spans="1:14" ht="15.75" thickBot="1" x14ac:dyDescent="0.3">
      <c r="A70" s="5">
        <v>17</v>
      </c>
      <c r="B70" s="10" t="s">
        <v>47</v>
      </c>
      <c r="C70" s="71">
        <v>2020</v>
      </c>
      <c r="D70" s="42">
        <f t="shared" si="0"/>
        <v>2032500000000</v>
      </c>
      <c r="E70" s="146">
        <v>233905945919</v>
      </c>
      <c r="F70" s="36">
        <v>674806910037</v>
      </c>
      <c r="G70" s="50">
        <f t="shared" si="3"/>
        <v>3.3585991966127495</v>
      </c>
      <c r="I70" s="5">
        <v>17</v>
      </c>
      <c r="J70" s="10" t="s">
        <v>47</v>
      </c>
      <c r="K70" s="71">
        <v>2020</v>
      </c>
      <c r="L70" s="33">
        <v>1355</v>
      </c>
      <c r="M70" s="37">
        <v>1500000000</v>
      </c>
      <c r="N70" s="80">
        <f t="shared" si="4"/>
        <v>2032500000000</v>
      </c>
    </row>
    <row r="71" spans="1:14" ht="15.75" thickBot="1" x14ac:dyDescent="0.3">
      <c r="A71" s="7"/>
      <c r="B71" s="8"/>
      <c r="C71" s="72">
        <v>2021</v>
      </c>
      <c r="D71" s="43">
        <f t="shared" ref="D71:D113" si="5">N71</f>
        <v>1777500000000</v>
      </c>
      <c r="E71" s="147">
        <v>181900755126</v>
      </c>
      <c r="F71" s="37">
        <v>767726284113</v>
      </c>
      <c r="G71" s="50">
        <f t="shared" si="3"/>
        <v>2.5522126774515903</v>
      </c>
      <c r="I71" s="7"/>
      <c r="J71" s="8"/>
      <c r="K71" s="72">
        <v>2021</v>
      </c>
      <c r="L71" s="33">
        <v>1185</v>
      </c>
      <c r="M71" s="37">
        <v>1500000000</v>
      </c>
      <c r="N71" s="80">
        <f t="shared" si="4"/>
        <v>1777500000000</v>
      </c>
    </row>
    <row r="72" spans="1:14" ht="15.75" thickBot="1" x14ac:dyDescent="0.3">
      <c r="A72" s="7"/>
      <c r="B72" s="8"/>
      <c r="C72" s="72">
        <v>2022</v>
      </c>
      <c r="D72" s="43">
        <f t="shared" si="5"/>
        <v>2145000000000</v>
      </c>
      <c r="E72" s="147">
        <v>156594539652</v>
      </c>
      <c r="F72" s="43">
        <v>860100358989</v>
      </c>
      <c r="G72" s="50">
        <f t="shared" si="3"/>
        <v>2.675960445310587</v>
      </c>
      <c r="I72" s="7"/>
      <c r="J72" s="8"/>
      <c r="K72" s="72">
        <v>2022</v>
      </c>
      <c r="L72" s="46">
        <v>1430</v>
      </c>
      <c r="M72" s="37">
        <v>1500000000</v>
      </c>
      <c r="N72" s="80">
        <f t="shared" si="4"/>
        <v>2145000000000</v>
      </c>
    </row>
    <row r="73" spans="1:14" ht="15.75" thickBot="1" x14ac:dyDescent="0.3">
      <c r="A73" s="7"/>
      <c r="B73" s="9"/>
      <c r="C73" s="73">
        <v>2023</v>
      </c>
      <c r="D73" s="40">
        <f t="shared" si="5"/>
        <v>1732500000000</v>
      </c>
      <c r="E73" s="148">
        <v>157605395595</v>
      </c>
      <c r="F73" s="40">
        <v>828378354007</v>
      </c>
      <c r="G73" s="50">
        <f t="shared" si="3"/>
        <v>2.2816933668682369</v>
      </c>
      <c r="I73" s="7"/>
      <c r="J73" s="9"/>
      <c r="K73" s="73">
        <v>2023</v>
      </c>
      <c r="L73" s="46">
        <v>1155</v>
      </c>
      <c r="M73" s="43">
        <v>1500000000</v>
      </c>
      <c r="N73" s="80">
        <f t="shared" si="4"/>
        <v>1732500000000</v>
      </c>
    </row>
    <row r="74" spans="1:14" ht="15.75" thickBot="1" x14ac:dyDescent="0.3">
      <c r="A74" s="5">
        <v>18</v>
      </c>
      <c r="B74" s="77" t="s">
        <v>48</v>
      </c>
      <c r="C74" s="71">
        <v>2020</v>
      </c>
      <c r="D74" s="42">
        <f t="shared" si="5"/>
        <v>0</v>
      </c>
      <c r="E74" s="132">
        <v>55861608352</v>
      </c>
      <c r="F74" s="36">
        <v>6805984418</v>
      </c>
      <c r="G74" s="50">
        <f t="shared" si="3"/>
        <v>8.207719107358086</v>
      </c>
      <c r="I74" s="5">
        <v>18</v>
      </c>
      <c r="J74" s="77" t="s">
        <v>48</v>
      </c>
      <c r="K74" s="71">
        <v>2020</v>
      </c>
      <c r="L74" s="33">
        <v>0</v>
      </c>
      <c r="M74" s="43">
        <v>1003080977</v>
      </c>
      <c r="N74" s="80">
        <f t="shared" si="4"/>
        <v>0</v>
      </c>
    </row>
    <row r="75" spans="1:14" ht="15.75" thickBot="1" x14ac:dyDescent="0.3">
      <c r="A75" s="7"/>
      <c r="B75" s="8"/>
      <c r="C75" s="72">
        <v>2021</v>
      </c>
      <c r="D75" s="43">
        <f t="shared" si="5"/>
        <v>0</v>
      </c>
      <c r="E75" s="132">
        <v>149731752468</v>
      </c>
      <c r="F75" s="37">
        <v>139772224977</v>
      </c>
      <c r="G75" s="50">
        <f t="shared" si="3"/>
        <v>1.0712554121009297</v>
      </c>
      <c r="I75" s="7"/>
      <c r="J75" s="8"/>
      <c r="K75" s="72">
        <v>2021</v>
      </c>
      <c r="L75" s="33">
        <v>0</v>
      </c>
      <c r="M75" s="43">
        <v>1003080977</v>
      </c>
      <c r="N75" s="80">
        <f t="shared" si="4"/>
        <v>0</v>
      </c>
    </row>
    <row r="76" spans="1:14" ht="15.75" thickBot="1" x14ac:dyDescent="0.3">
      <c r="A76" s="7"/>
      <c r="B76" s="8"/>
      <c r="C76" s="72">
        <v>2022</v>
      </c>
      <c r="D76" s="43">
        <f t="shared" si="5"/>
        <v>0</v>
      </c>
      <c r="E76" s="132">
        <v>91807797940</v>
      </c>
      <c r="F76" s="37">
        <v>136631700935</v>
      </c>
      <c r="G76" s="50">
        <f t="shared" si="3"/>
        <v>0.67193628793127491</v>
      </c>
      <c r="I76" s="7"/>
      <c r="J76" s="8"/>
      <c r="K76" s="72">
        <v>2022</v>
      </c>
      <c r="L76" s="33">
        <v>0</v>
      </c>
      <c r="M76" s="43">
        <v>1003080977</v>
      </c>
      <c r="N76" s="80">
        <f t="shared" si="4"/>
        <v>0</v>
      </c>
    </row>
    <row r="77" spans="1:14" ht="15.75" thickBot="1" x14ac:dyDescent="0.3">
      <c r="A77" s="11"/>
      <c r="B77" s="9"/>
      <c r="C77" s="73">
        <v>2023</v>
      </c>
      <c r="D77" s="40">
        <f t="shared" si="5"/>
        <v>11033890747</v>
      </c>
      <c r="E77" s="143">
        <v>93954352582</v>
      </c>
      <c r="F77" s="40">
        <v>137036160581</v>
      </c>
      <c r="G77" s="149">
        <f t="shared" si="3"/>
        <v>0.76613532431057163</v>
      </c>
      <c r="I77" s="11"/>
      <c r="J77" s="9"/>
      <c r="K77" s="73">
        <v>2023</v>
      </c>
      <c r="L77" s="46">
        <v>11</v>
      </c>
      <c r="M77" s="43">
        <v>1003080977</v>
      </c>
      <c r="N77" s="80">
        <f t="shared" si="4"/>
        <v>11033890747</v>
      </c>
    </row>
    <row r="78" spans="1:14" ht="15.75" thickBot="1" x14ac:dyDescent="0.3">
      <c r="A78" s="5">
        <v>19</v>
      </c>
      <c r="B78" s="6" t="s">
        <v>49</v>
      </c>
      <c r="C78" s="71">
        <v>2020</v>
      </c>
      <c r="D78" s="42">
        <f t="shared" si="5"/>
        <v>20437900000000</v>
      </c>
      <c r="E78" s="131">
        <v>1474019000000</v>
      </c>
      <c r="F78" s="36">
        <v>2907425000000</v>
      </c>
      <c r="G78" s="50">
        <f>SUM(D78+E78)/F78</f>
        <v>7.5365380018401167</v>
      </c>
      <c r="I78" s="5">
        <v>19</v>
      </c>
      <c r="J78" s="6" t="s">
        <v>49</v>
      </c>
      <c r="K78" s="71">
        <v>2020</v>
      </c>
      <c r="L78" s="33">
        <v>9700</v>
      </c>
      <c r="M78" s="37">
        <v>2107000000</v>
      </c>
      <c r="N78" s="80">
        <f>L78*M78</f>
        <v>20437900000000</v>
      </c>
    </row>
    <row r="79" spans="1:14" ht="15.75" thickBot="1" x14ac:dyDescent="0.3">
      <c r="A79" s="7"/>
      <c r="B79" s="8"/>
      <c r="C79" s="72">
        <v>2021</v>
      </c>
      <c r="D79" s="43">
        <f t="shared" si="5"/>
        <v>17241581000000</v>
      </c>
      <c r="E79" s="132">
        <v>1822860000000</v>
      </c>
      <c r="F79" s="37">
        <v>2922017000000</v>
      </c>
      <c r="G79" s="50">
        <f t="shared" ref="G79:G113" si="6">SUM(D79+E79)/F79</f>
        <v>6.5244113911726043</v>
      </c>
      <c r="I79" s="7"/>
      <c r="J79" s="8"/>
      <c r="K79" s="72">
        <v>2021</v>
      </c>
      <c r="L79" s="33">
        <v>8183</v>
      </c>
      <c r="M79" s="37">
        <v>2107000000</v>
      </c>
      <c r="N79" s="80">
        <f t="shared" ref="N79:N113" si="7">L79*M79</f>
        <v>17241581000000</v>
      </c>
    </row>
    <row r="80" spans="1:14" ht="15.75" thickBot="1" x14ac:dyDescent="0.3">
      <c r="A80" s="7"/>
      <c r="B80" s="8"/>
      <c r="C80" s="72">
        <v>2022</v>
      </c>
      <c r="D80" s="43">
        <f t="shared" si="5"/>
        <v>18857650000000</v>
      </c>
      <c r="E80" s="132">
        <v>2301227000000</v>
      </c>
      <c r="F80" s="37">
        <v>3374502000000</v>
      </c>
      <c r="G80" s="50">
        <f t="shared" si="6"/>
        <v>6.2702220949935725</v>
      </c>
      <c r="I80" s="7"/>
      <c r="J80" s="8"/>
      <c r="K80" s="72">
        <v>2022</v>
      </c>
      <c r="L80" s="33">
        <v>8950</v>
      </c>
      <c r="M80" s="37">
        <v>2107000000</v>
      </c>
      <c r="N80" s="80">
        <f t="shared" si="7"/>
        <v>18857650000000</v>
      </c>
    </row>
    <row r="81" spans="1:14" ht="15.75" thickBot="1" x14ac:dyDescent="0.3">
      <c r="A81" s="7"/>
      <c r="B81" s="9"/>
      <c r="C81" s="73">
        <v>2023</v>
      </c>
      <c r="D81" s="40">
        <f t="shared" si="5"/>
        <v>16329250000000</v>
      </c>
      <c r="E81" s="122">
        <v>2015987000000</v>
      </c>
      <c r="F81" s="40">
        <v>3407442000000</v>
      </c>
      <c r="G81" s="50">
        <f t="shared" si="6"/>
        <v>5.3838735919789684</v>
      </c>
      <c r="I81" s="7"/>
      <c r="J81" s="9"/>
      <c r="K81" s="73">
        <v>2023</v>
      </c>
      <c r="L81" s="46">
        <v>7750</v>
      </c>
      <c r="M81" s="37">
        <v>2107000000</v>
      </c>
      <c r="N81" s="80">
        <f t="shared" si="7"/>
        <v>16329250000000</v>
      </c>
    </row>
    <row r="82" spans="1:14" ht="15.75" thickBot="1" x14ac:dyDescent="0.3">
      <c r="A82" s="5">
        <v>20</v>
      </c>
      <c r="B82" s="10" t="s">
        <v>50</v>
      </c>
      <c r="C82" s="71">
        <v>2020</v>
      </c>
      <c r="D82" s="42">
        <f t="shared" si="5"/>
        <v>60592076254750</v>
      </c>
      <c r="E82" s="131">
        <v>8506032464592</v>
      </c>
      <c r="F82" s="36">
        <v>19777500514550</v>
      </c>
      <c r="G82" s="50">
        <f t="shared" si="6"/>
        <v>3.4937735771265732</v>
      </c>
      <c r="I82" s="5">
        <v>20</v>
      </c>
      <c r="J82" s="10" t="s">
        <v>50</v>
      </c>
      <c r="K82" s="71">
        <v>2020</v>
      </c>
      <c r="L82" s="33">
        <v>2710</v>
      </c>
      <c r="M82" s="37">
        <v>22358699725</v>
      </c>
      <c r="N82" s="80">
        <f t="shared" si="7"/>
        <v>60592076254750</v>
      </c>
    </row>
    <row r="83" spans="1:14" ht="15.75" thickBot="1" x14ac:dyDescent="0.3">
      <c r="A83" s="7"/>
      <c r="B83" s="8"/>
      <c r="C83" s="72">
        <v>2021</v>
      </c>
      <c r="D83" s="43">
        <f t="shared" si="5"/>
        <v>45611747439000</v>
      </c>
      <c r="E83" s="132">
        <v>8557621869393</v>
      </c>
      <c r="F83" s="37">
        <v>19917653265528</v>
      </c>
      <c r="G83" s="50">
        <f t="shared" si="6"/>
        <v>2.719666247134914</v>
      </c>
      <c r="I83" s="7"/>
      <c r="J83" s="8"/>
      <c r="K83" s="72">
        <v>2021</v>
      </c>
      <c r="L83" s="33">
        <v>2040</v>
      </c>
      <c r="M83" s="37">
        <v>22358699725</v>
      </c>
      <c r="N83" s="80">
        <f t="shared" si="7"/>
        <v>45611747439000</v>
      </c>
    </row>
    <row r="84" spans="1:14" ht="15.75" thickBot="1" x14ac:dyDescent="0.3">
      <c r="A84" s="7"/>
      <c r="B84" s="8"/>
      <c r="C84" s="72">
        <v>2022</v>
      </c>
      <c r="D84" s="43">
        <f t="shared" si="5"/>
        <v>55896749312500</v>
      </c>
      <c r="E84" s="132">
        <v>9441466604896</v>
      </c>
      <c r="F84" s="43">
        <v>22276160695411</v>
      </c>
      <c r="G84" s="50">
        <f t="shared" si="6"/>
        <v>2.933100403197217</v>
      </c>
      <c r="I84" s="7"/>
      <c r="J84" s="8"/>
      <c r="K84" s="72">
        <v>2022</v>
      </c>
      <c r="L84" s="46">
        <v>2500</v>
      </c>
      <c r="M84" s="37">
        <v>22358699725</v>
      </c>
      <c r="N84" s="80">
        <f t="shared" si="7"/>
        <v>55896749312500</v>
      </c>
    </row>
    <row r="85" spans="1:14" ht="15.75" thickBot="1" x14ac:dyDescent="0.3">
      <c r="A85" s="7"/>
      <c r="B85" s="75"/>
      <c r="C85" s="73">
        <v>2023</v>
      </c>
      <c r="D85" s="40">
        <f t="shared" si="5"/>
        <v>55673162315250</v>
      </c>
      <c r="E85" s="143">
        <v>8588315775736</v>
      </c>
      <c r="F85" s="40">
        <v>23870404962472</v>
      </c>
      <c r="G85" s="50">
        <f t="shared" si="6"/>
        <v>2.6920983616329539</v>
      </c>
      <c r="I85" s="7"/>
      <c r="J85" s="75"/>
      <c r="K85" s="73">
        <v>2023</v>
      </c>
      <c r="L85" s="46">
        <v>2490</v>
      </c>
      <c r="M85" s="37">
        <v>22358699725</v>
      </c>
      <c r="N85" s="80">
        <f t="shared" si="7"/>
        <v>55673162315250</v>
      </c>
    </row>
    <row r="86" spans="1:14" ht="15.75" thickBot="1" x14ac:dyDescent="0.3">
      <c r="A86" s="20">
        <v>21</v>
      </c>
      <c r="B86" s="19" t="s">
        <v>53</v>
      </c>
      <c r="C86" s="71">
        <v>2020</v>
      </c>
      <c r="D86" s="42">
        <f t="shared" si="5"/>
        <v>187200000000</v>
      </c>
      <c r="E86" s="131">
        <v>645223998886</v>
      </c>
      <c r="F86" s="36">
        <v>765375539783</v>
      </c>
      <c r="G86" s="50">
        <f t="shared" si="6"/>
        <v>1.0876020405904396</v>
      </c>
      <c r="I86" s="20">
        <v>21</v>
      </c>
      <c r="J86" s="19" t="s">
        <v>53</v>
      </c>
      <c r="K86" s="71">
        <v>2020</v>
      </c>
      <c r="L86" s="33">
        <v>130</v>
      </c>
      <c r="M86" s="43">
        <v>1440000000</v>
      </c>
      <c r="N86" s="80">
        <f t="shared" si="7"/>
        <v>187200000000</v>
      </c>
    </row>
    <row r="87" spans="1:14" ht="15.75" thickBot="1" x14ac:dyDescent="0.3">
      <c r="A87" s="70"/>
      <c r="B87" s="13"/>
      <c r="C87" s="72">
        <v>2021</v>
      </c>
      <c r="D87" s="43">
        <f t="shared" si="5"/>
        <v>220320000000</v>
      </c>
      <c r="E87" s="132">
        <v>660177282573</v>
      </c>
      <c r="F87" s="37">
        <v>708894784885</v>
      </c>
      <c r="G87" s="50">
        <f t="shared" si="6"/>
        <v>1.2420704755443195</v>
      </c>
      <c r="I87" s="70"/>
      <c r="J87" s="13"/>
      <c r="K87" s="72">
        <v>2021</v>
      </c>
      <c r="L87" s="33">
        <v>153</v>
      </c>
      <c r="M87" s="43">
        <v>1440000000</v>
      </c>
      <c r="N87" s="80">
        <f t="shared" si="7"/>
        <v>220320000000</v>
      </c>
    </row>
    <row r="88" spans="1:14" ht="15.75" thickBot="1" x14ac:dyDescent="0.3">
      <c r="A88" s="70"/>
      <c r="B88" s="13"/>
      <c r="C88" s="72">
        <v>2022</v>
      </c>
      <c r="D88" s="43">
        <f t="shared" si="5"/>
        <v>119520000000</v>
      </c>
      <c r="E88" s="132">
        <v>666499450770</v>
      </c>
      <c r="F88" s="37">
        <v>705620167464</v>
      </c>
      <c r="G88" s="50">
        <f t="shared" si="6"/>
        <v>1.1139413058373249</v>
      </c>
      <c r="I88" s="70"/>
      <c r="J88" s="13"/>
      <c r="K88" s="72">
        <v>2022</v>
      </c>
      <c r="L88" s="33">
        <v>83</v>
      </c>
      <c r="M88" s="43">
        <v>1440000000</v>
      </c>
      <c r="N88" s="80">
        <f t="shared" si="7"/>
        <v>119520000000</v>
      </c>
    </row>
    <row r="89" spans="1:14" ht="15.75" thickBot="1" x14ac:dyDescent="0.3">
      <c r="A89" s="70"/>
      <c r="B89" s="14"/>
      <c r="C89" s="73">
        <v>2023</v>
      </c>
      <c r="D89" s="40">
        <f t="shared" si="5"/>
        <v>129600000000</v>
      </c>
      <c r="E89" s="143">
        <v>85891241704</v>
      </c>
      <c r="F89" s="40">
        <v>151973453634</v>
      </c>
      <c r="G89" s="50">
        <f t="shared" si="6"/>
        <v>1.4179531790003987</v>
      </c>
      <c r="I89" s="70"/>
      <c r="J89" s="14"/>
      <c r="K89" s="73">
        <v>2023</v>
      </c>
      <c r="L89" s="46">
        <v>90</v>
      </c>
      <c r="M89" s="43">
        <v>1440000000</v>
      </c>
      <c r="N89" s="80">
        <f t="shared" si="7"/>
        <v>129600000000</v>
      </c>
    </row>
    <row r="90" spans="1:14" ht="15.75" thickBot="1" x14ac:dyDescent="0.3">
      <c r="A90" s="20">
        <v>22</v>
      </c>
      <c r="B90" s="10" t="s">
        <v>54</v>
      </c>
      <c r="C90" s="71">
        <v>2020</v>
      </c>
      <c r="D90" s="42">
        <f t="shared" si="5"/>
        <v>8305286335680</v>
      </c>
      <c r="E90" s="132">
        <v>1224495624254</v>
      </c>
      <c r="F90" s="36">
        <v>4452166671985</v>
      </c>
      <c r="G90" s="50">
        <f t="shared" si="6"/>
        <v>2.1404818512073231</v>
      </c>
      <c r="I90" s="20">
        <v>22</v>
      </c>
      <c r="J90" s="10" t="s">
        <v>54</v>
      </c>
      <c r="K90" s="71">
        <v>2020</v>
      </c>
      <c r="L90" s="33">
        <v>1360</v>
      </c>
      <c r="M90" s="130">
        <v>6106828188</v>
      </c>
      <c r="N90" s="80">
        <f t="shared" si="7"/>
        <v>8305286335680</v>
      </c>
    </row>
    <row r="91" spans="1:14" ht="15.75" thickBot="1" x14ac:dyDescent="0.3">
      <c r="A91" s="70"/>
      <c r="B91" s="13"/>
      <c r="C91" s="72">
        <v>2021</v>
      </c>
      <c r="D91" s="43">
        <f t="shared" si="5"/>
        <v>8041783887680</v>
      </c>
      <c r="E91" s="132">
        <v>1341864891951</v>
      </c>
      <c r="F91" s="37">
        <v>4191284422677</v>
      </c>
      <c r="G91" s="50">
        <f t="shared" si="6"/>
        <v>2.2388480077516677</v>
      </c>
      <c r="I91" s="70"/>
      <c r="J91" s="13"/>
      <c r="K91" s="72">
        <v>2021</v>
      </c>
      <c r="L91" s="33">
        <v>1360</v>
      </c>
      <c r="M91" s="130">
        <v>5913076388</v>
      </c>
      <c r="N91" s="80">
        <f t="shared" si="7"/>
        <v>8041783887680</v>
      </c>
    </row>
    <row r="92" spans="1:14" ht="15.75" thickBot="1" x14ac:dyDescent="0.3">
      <c r="A92" s="70"/>
      <c r="B92" s="13"/>
      <c r="C92" s="72">
        <v>2022</v>
      </c>
      <c r="D92" s="43">
        <f t="shared" si="5"/>
        <v>7805260832160</v>
      </c>
      <c r="E92" s="132">
        <v>1449163077319</v>
      </c>
      <c r="F92" s="37">
        <v>4130321616083</v>
      </c>
      <c r="G92" s="50">
        <f t="shared" si="6"/>
        <v>2.2406061245795805</v>
      </c>
      <c r="I92" s="70"/>
      <c r="J92" s="13"/>
      <c r="K92" s="72">
        <v>2022</v>
      </c>
      <c r="L92" s="33">
        <v>1320</v>
      </c>
      <c r="M92" s="130">
        <v>5913076388</v>
      </c>
      <c r="N92" s="80">
        <f t="shared" si="7"/>
        <v>7805260832160</v>
      </c>
    </row>
    <row r="93" spans="1:14" ht="15.75" thickBot="1" x14ac:dyDescent="0.3">
      <c r="A93" s="70"/>
      <c r="B93" s="79"/>
      <c r="C93" s="73">
        <v>2023</v>
      </c>
      <c r="D93" s="40">
        <f t="shared" si="5"/>
        <v>6800037846200</v>
      </c>
      <c r="E93" s="143">
        <v>1550086849761</v>
      </c>
      <c r="F93" s="40">
        <v>3943518425042</v>
      </c>
      <c r="G93" s="50">
        <f t="shared" si="6"/>
        <v>2.1174301210148569</v>
      </c>
      <c r="I93" s="70"/>
      <c r="J93" s="79"/>
      <c r="K93" s="73">
        <v>2023</v>
      </c>
      <c r="L93" s="46">
        <v>1150</v>
      </c>
      <c r="M93" s="130">
        <v>5913076388</v>
      </c>
      <c r="N93" s="80">
        <f t="shared" si="7"/>
        <v>6800037846200</v>
      </c>
    </row>
    <row r="94" spans="1:14" ht="15.75" thickBot="1" x14ac:dyDescent="0.3">
      <c r="A94" s="5">
        <v>23</v>
      </c>
      <c r="B94" s="68" t="s">
        <v>55</v>
      </c>
      <c r="C94" s="20">
        <v>2020</v>
      </c>
      <c r="D94" s="42">
        <f t="shared" si="5"/>
        <v>559225042308</v>
      </c>
      <c r="E94" s="131">
        <v>806678887419</v>
      </c>
      <c r="F94" s="36">
        <v>1768660546754</v>
      </c>
      <c r="G94" s="50">
        <f t="shared" si="6"/>
        <v>0.77228156201811926</v>
      </c>
      <c r="I94" s="5">
        <v>23</v>
      </c>
      <c r="J94" s="68" t="s">
        <v>55</v>
      </c>
      <c r="K94" s="20">
        <v>2020</v>
      </c>
      <c r="L94" s="33">
        <v>324</v>
      </c>
      <c r="M94" s="37">
        <v>1726003217</v>
      </c>
      <c r="N94" s="80">
        <f t="shared" si="7"/>
        <v>559225042308</v>
      </c>
    </row>
    <row r="95" spans="1:14" ht="15.75" thickBot="1" x14ac:dyDescent="0.3">
      <c r="A95" s="7"/>
      <c r="B95" s="8"/>
      <c r="C95" s="16">
        <v>2021</v>
      </c>
      <c r="D95" s="43">
        <f t="shared" si="5"/>
        <v>560553442308</v>
      </c>
      <c r="E95" s="132">
        <v>977942627046</v>
      </c>
      <c r="F95" s="37">
        <v>1970428120056</v>
      </c>
      <c r="G95" s="50">
        <f t="shared" si="6"/>
        <v>0.78079279000051804</v>
      </c>
      <c r="I95" s="7"/>
      <c r="J95" s="8"/>
      <c r="K95" s="16">
        <v>2021</v>
      </c>
      <c r="L95" s="33">
        <v>324</v>
      </c>
      <c r="M95" s="37">
        <v>1730103217</v>
      </c>
      <c r="N95" s="80">
        <f t="shared" si="7"/>
        <v>560553442308</v>
      </c>
    </row>
    <row r="96" spans="1:14" ht="15.75" thickBot="1" x14ac:dyDescent="0.3">
      <c r="A96" s="7"/>
      <c r="B96" s="8"/>
      <c r="C96" s="16">
        <v>2022</v>
      </c>
      <c r="D96" s="43">
        <f t="shared" si="5"/>
        <v>653979016026</v>
      </c>
      <c r="E96" s="132">
        <v>968233866594</v>
      </c>
      <c r="F96" s="37">
        <v>778944339391</v>
      </c>
      <c r="G96" s="50">
        <f t="shared" si="6"/>
        <v>2.0825786909091484</v>
      </c>
      <c r="I96" s="7"/>
      <c r="J96" s="8"/>
      <c r="K96" s="16">
        <v>2022</v>
      </c>
      <c r="L96" s="33">
        <v>378</v>
      </c>
      <c r="M96" s="37">
        <v>1730103217</v>
      </c>
      <c r="N96" s="80">
        <f t="shared" si="7"/>
        <v>653979016026</v>
      </c>
    </row>
    <row r="97" spans="1:14" ht="15.75" thickBot="1" x14ac:dyDescent="0.3">
      <c r="A97" s="7"/>
      <c r="B97" s="9"/>
      <c r="C97" s="17">
        <v>2023</v>
      </c>
      <c r="D97" s="40">
        <f t="shared" si="5"/>
        <v>543252410138</v>
      </c>
      <c r="E97" s="143">
        <v>772343255862</v>
      </c>
      <c r="F97" s="40">
        <v>1839622473747</v>
      </c>
      <c r="G97" s="50">
        <f t="shared" si="6"/>
        <v>0.71514437596555014</v>
      </c>
      <c r="I97" s="7"/>
      <c r="J97" s="9"/>
      <c r="K97" s="17">
        <v>2023</v>
      </c>
      <c r="L97" s="46">
        <v>314</v>
      </c>
      <c r="M97" s="37">
        <v>1730103217</v>
      </c>
      <c r="N97" s="80">
        <f t="shared" si="7"/>
        <v>543252410138</v>
      </c>
    </row>
    <row r="98" spans="1:14" ht="15.75" thickBot="1" x14ac:dyDescent="0.3">
      <c r="A98" s="5">
        <v>24</v>
      </c>
      <c r="B98" s="68" t="s">
        <v>56</v>
      </c>
      <c r="C98" s="20">
        <v>2020</v>
      </c>
      <c r="D98" s="42">
        <f t="shared" si="5"/>
        <v>1081008882500</v>
      </c>
      <c r="E98" s="131">
        <v>366908471713</v>
      </c>
      <c r="F98" s="36">
        <v>773863042440</v>
      </c>
      <c r="G98" s="50">
        <f t="shared" si="6"/>
        <v>1.8710253298150772</v>
      </c>
      <c r="I98" s="5">
        <v>24</v>
      </c>
      <c r="J98" s="68" t="s">
        <v>56</v>
      </c>
      <c r="K98" s="20">
        <v>2020</v>
      </c>
      <c r="L98" s="33">
        <v>1565</v>
      </c>
      <c r="M98" s="43">
        <v>690740500</v>
      </c>
      <c r="N98" s="80">
        <f t="shared" si="7"/>
        <v>1081008882500</v>
      </c>
    </row>
    <row r="99" spans="1:14" ht="15.75" thickBot="1" x14ac:dyDescent="0.3">
      <c r="A99" s="7"/>
      <c r="B99" s="8"/>
      <c r="C99" s="16">
        <v>2021</v>
      </c>
      <c r="D99" s="43">
        <f t="shared" si="5"/>
        <v>1671592010000</v>
      </c>
      <c r="E99" s="132">
        <v>347288021564</v>
      </c>
      <c r="F99" s="37">
        <v>889125250792</v>
      </c>
      <c r="G99" s="50">
        <f t="shared" si="6"/>
        <v>2.2706362571141199</v>
      </c>
      <c r="I99" s="7"/>
      <c r="J99" s="8"/>
      <c r="K99" s="16">
        <v>2021</v>
      </c>
      <c r="L99" s="33">
        <v>2420</v>
      </c>
      <c r="M99" s="43">
        <v>690740500</v>
      </c>
      <c r="N99" s="80">
        <f t="shared" si="7"/>
        <v>1671592010000</v>
      </c>
    </row>
    <row r="100" spans="1:14" ht="15.75" thickBot="1" x14ac:dyDescent="0.3">
      <c r="A100" s="7"/>
      <c r="B100" s="8"/>
      <c r="C100" s="16">
        <v>2022</v>
      </c>
      <c r="D100" s="43">
        <f t="shared" si="5"/>
        <v>134694397500</v>
      </c>
      <c r="E100" s="132">
        <v>442535947408</v>
      </c>
      <c r="F100" s="130">
        <v>1033289474829</v>
      </c>
      <c r="G100" s="50">
        <f t="shared" si="6"/>
        <v>0.55863372169113246</v>
      </c>
      <c r="I100" s="7"/>
      <c r="J100" s="8"/>
      <c r="K100" s="16">
        <v>2022</v>
      </c>
      <c r="L100" s="33">
        <v>195</v>
      </c>
      <c r="M100" s="43">
        <v>690740500</v>
      </c>
      <c r="N100" s="80">
        <f t="shared" si="7"/>
        <v>134694397500</v>
      </c>
    </row>
    <row r="101" spans="1:14" ht="15.75" thickBot="1" x14ac:dyDescent="0.3">
      <c r="A101" s="7"/>
      <c r="B101" s="9"/>
      <c r="C101" s="17">
        <v>2023</v>
      </c>
      <c r="D101" s="40">
        <f t="shared" si="5"/>
        <v>194788821000</v>
      </c>
      <c r="E101" s="143">
        <v>465795522143</v>
      </c>
      <c r="F101" s="40">
        <v>1282739303035</v>
      </c>
      <c r="G101" s="50">
        <f t="shared" si="6"/>
        <v>0.51497942066641089</v>
      </c>
      <c r="I101" s="7"/>
      <c r="J101" s="9"/>
      <c r="K101" s="17">
        <v>2023</v>
      </c>
      <c r="L101" s="46">
        <v>282</v>
      </c>
      <c r="M101" s="43">
        <v>690740500</v>
      </c>
      <c r="N101" s="80">
        <f t="shared" si="7"/>
        <v>194788821000</v>
      </c>
    </row>
    <row r="102" spans="1:14" ht="15.75" thickBot="1" x14ac:dyDescent="0.3">
      <c r="A102" s="5">
        <v>25</v>
      </c>
      <c r="B102" s="69" t="s">
        <v>57</v>
      </c>
      <c r="C102" s="20">
        <v>2020</v>
      </c>
      <c r="D102" s="42">
        <f t="shared" si="5"/>
        <v>12445000000000</v>
      </c>
      <c r="E102" s="132">
        <v>775696860738</v>
      </c>
      <c r="F102" s="36">
        <v>3448995059882</v>
      </c>
      <c r="G102" s="50">
        <f t="shared" si="6"/>
        <v>3.8332026086434343</v>
      </c>
      <c r="I102" s="5">
        <v>25</v>
      </c>
      <c r="J102" s="69" t="s">
        <v>57</v>
      </c>
      <c r="K102" s="20">
        <v>2020</v>
      </c>
      <c r="L102" s="33">
        <v>9500</v>
      </c>
      <c r="M102" s="37">
        <v>1310000000</v>
      </c>
      <c r="N102" s="80">
        <f t="shared" si="7"/>
        <v>12445000000000</v>
      </c>
    </row>
    <row r="103" spans="1:14" ht="15.75" thickBot="1" x14ac:dyDescent="0.3">
      <c r="A103" s="7"/>
      <c r="B103" s="8"/>
      <c r="C103" s="16">
        <v>2021</v>
      </c>
      <c r="D103" s="43">
        <f t="shared" si="5"/>
        <v>15327000000000</v>
      </c>
      <c r="E103" s="132">
        <v>618395061219</v>
      </c>
      <c r="F103" s="37">
        <v>3919243683748</v>
      </c>
      <c r="G103" s="50">
        <f t="shared" si="6"/>
        <v>4.0684877869013514</v>
      </c>
      <c r="I103" s="7"/>
      <c r="J103" s="8"/>
      <c r="K103" s="16">
        <v>2021</v>
      </c>
      <c r="L103" s="33">
        <v>11700</v>
      </c>
      <c r="M103" s="37">
        <v>1310000000</v>
      </c>
      <c r="N103" s="80">
        <f t="shared" si="7"/>
        <v>15327000000000</v>
      </c>
    </row>
    <row r="104" spans="1:14" ht="15.75" thickBot="1" x14ac:dyDescent="0.3">
      <c r="A104" s="7"/>
      <c r="B104" s="8"/>
      <c r="C104" s="16">
        <v>2022</v>
      </c>
      <c r="D104" s="43">
        <f t="shared" si="5"/>
        <v>10021500000000</v>
      </c>
      <c r="E104" s="132">
        <v>662339075974</v>
      </c>
      <c r="F104" s="130">
        <v>4590737849889</v>
      </c>
      <c r="G104" s="50">
        <f t="shared" si="6"/>
        <v>2.3272596748760823</v>
      </c>
      <c r="I104" s="7"/>
      <c r="J104" s="8"/>
      <c r="K104" s="16">
        <v>2022</v>
      </c>
      <c r="L104" s="33">
        <v>7650</v>
      </c>
      <c r="M104" s="37">
        <v>1310000000</v>
      </c>
      <c r="N104" s="80">
        <f t="shared" si="7"/>
        <v>10021500000000</v>
      </c>
    </row>
    <row r="105" spans="1:14" ht="15.75" thickBot="1" x14ac:dyDescent="0.3">
      <c r="A105" s="7"/>
      <c r="B105" s="9"/>
      <c r="C105" s="17">
        <v>2023</v>
      </c>
      <c r="D105" s="40">
        <f t="shared" si="5"/>
        <v>12281250000000</v>
      </c>
      <c r="E105" s="122">
        <v>634723259687</v>
      </c>
      <c r="F105" s="40">
        <v>5482234635262</v>
      </c>
      <c r="G105" s="50">
        <f t="shared" si="6"/>
        <v>2.3559687096591655</v>
      </c>
      <c r="I105" s="7"/>
      <c r="J105" s="9"/>
      <c r="K105" s="17">
        <v>2023</v>
      </c>
      <c r="L105" s="46">
        <v>9375</v>
      </c>
      <c r="M105" s="37">
        <v>1310000000</v>
      </c>
      <c r="N105" s="80">
        <f t="shared" si="7"/>
        <v>12281250000000</v>
      </c>
    </row>
    <row r="106" spans="1:14" ht="15.75" thickBot="1" x14ac:dyDescent="0.3">
      <c r="A106" s="5">
        <v>26</v>
      </c>
      <c r="B106" s="68" t="s">
        <v>58</v>
      </c>
      <c r="C106" s="20">
        <v>2020</v>
      </c>
      <c r="D106" s="42">
        <f t="shared" si="5"/>
        <v>4994862507965</v>
      </c>
      <c r="E106" s="146">
        <v>13542437000000</v>
      </c>
      <c r="F106" s="42">
        <v>19431293000000</v>
      </c>
      <c r="G106" s="50">
        <f t="shared" si="6"/>
        <v>0.95399207391731466</v>
      </c>
      <c r="I106" s="5">
        <v>26</v>
      </c>
      <c r="J106" s="68" t="s">
        <v>58</v>
      </c>
      <c r="K106" s="20">
        <v>2020</v>
      </c>
      <c r="L106" s="46">
        <v>935</v>
      </c>
      <c r="M106" s="43">
        <v>5342098939</v>
      </c>
      <c r="N106" s="80">
        <f t="shared" si="7"/>
        <v>4994862507965</v>
      </c>
    </row>
    <row r="107" spans="1:14" ht="15.75" thickBot="1" x14ac:dyDescent="0.3">
      <c r="A107" s="7"/>
      <c r="B107" s="8"/>
      <c r="C107" s="16">
        <v>2021</v>
      </c>
      <c r="D107" s="43">
        <f t="shared" si="5"/>
        <v>4264197667115</v>
      </c>
      <c r="E107" s="147">
        <v>14591663000000</v>
      </c>
      <c r="F107" s="43">
        <v>21084017000000</v>
      </c>
      <c r="G107" s="50">
        <f t="shared" si="6"/>
        <v>0.89432012254187621</v>
      </c>
      <c r="I107" s="7"/>
      <c r="J107" s="8"/>
      <c r="K107" s="16">
        <v>2021</v>
      </c>
      <c r="L107" s="46">
        <v>785</v>
      </c>
      <c r="M107" s="43">
        <v>5432098939</v>
      </c>
      <c r="N107" s="80">
        <f t="shared" si="7"/>
        <v>4264197667115</v>
      </c>
    </row>
    <row r="108" spans="1:14" ht="15.75" thickBot="1" x14ac:dyDescent="0.3">
      <c r="A108" s="7"/>
      <c r="B108" s="8"/>
      <c r="C108" s="16">
        <v>2022</v>
      </c>
      <c r="D108" s="43">
        <f t="shared" si="5"/>
        <v>3726419872154</v>
      </c>
      <c r="E108" s="47">
        <v>16841410000000</v>
      </c>
      <c r="F108" s="43">
        <v>23673644000000</v>
      </c>
      <c r="G108" s="50">
        <f t="shared" si="6"/>
        <v>0.86880709501900089</v>
      </c>
      <c r="I108" s="7"/>
      <c r="J108" s="8"/>
      <c r="K108" s="16">
        <v>2022</v>
      </c>
      <c r="L108" s="46">
        <v>686</v>
      </c>
      <c r="M108" s="43">
        <v>5432098939</v>
      </c>
      <c r="N108" s="80">
        <f t="shared" si="7"/>
        <v>3726419872154</v>
      </c>
    </row>
    <row r="109" spans="1:14" ht="15.75" thickBot="1" x14ac:dyDescent="0.3">
      <c r="A109" s="7"/>
      <c r="B109" s="75"/>
      <c r="C109" s="17">
        <v>2023</v>
      </c>
      <c r="D109" s="40">
        <f t="shared" si="5"/>
        <v>3775308762605</v>
      </c>
      <c r="E109" s="148">
        <v>17680467000000</v>
      </c>
      <c r="F109" s="40">
        <v>25883325000000</v>
      </c>
      <c r="G109" s="50">
        <f t="shared" si="6"/>
        <v>0.82894202203947909</v>
      </c>
      <c r="I109" s="7"/>
      <c r="J109" s="75"/>
      <c r="K109" s="17">
        <v>2023</v>
      </c>
      <c r="L109" s="46">
        <v>695</v>
      </c>
      <c r="M109" s="43">
        <v>5432098939</v>
      </c>
      <c r="N109" s="80">
        <f t="shared" si="7"/>
        <v>3775308762605</v>
      </c>
    </row>
    <row r="110" spans="1:14" ht="15.75" thickBot="1" x14ac:dyDescent="0.3">
      <c r="A110" s="20">
        <v>27</v>
      </c>
      <c r="B110" s="19" t="s">
        <v>59</v>
      </c>
      <c r="C110" s="71">
        <v>2020</v>
      </c>
      <c r="D110" s="42">
        <f t="shared" si="5"/>
        <v>18485644800000</v>
      </c>
      <c r="E110" s="132">
        <v>3972379000000</v>
      </c>
      <c r="F110" s="36">
        <v>8754116000000</v>
      </c>
      <c r="G110" s="50">
        <f t="shared" si="6"/>
        <v>2.5654245157363689</v>
      </c>
      <c r="I110" s="20">
        <v>27</v>
      </c>
      <c r="J110" s="19" t="s">
        <v>59</v>
      </c>
      <c r="K110" s="71">
        <v>2020</v>
      </c>
      <c r="L110" s="33">
        <v>1600</v>
      </c>
      <c r="M110" s="37">
        <v>11553528000</v>
      </c>
      <c r="N110" s="80">
        <f t="shared" si="7"/>
        <v>18485644800000</v>
      </c>
    </row>
    <row r="111" spans="1:14" ht="15.75" thickBot="1" x14ac:dyDescent="0.3">
      <c r="A111" s="70"/>
      <c r="B111" s="8"/>
      <c r="C111" s="72">
        <v>2021</v>
      </c>
      <c r="D111" s="43">
        <f t="shared" si="5"/>
        <v>20969653320000</v>
      </c>
      <c r="E111" s="132">
        <v>2268730000000</v>
      </c>
      <c r="F111" s="37">
        <v>7406856000000</v>
      </c>
      <c r="G111" s="50">
        <f t="shared" si="6"/>
        <v>3.137415297394738</v>
      </c>
      <c r="I111" s="70"/>
      <c r="J111" s="8"/>
      <c r="K111" s="72">
        <v>2021</v>
      </c>
      <c r="L111" s="33">
        <v>1815</v>
      </c>
      <c r="M111" s="37">
        <v>11553528000</v>
      </c>
      <c r="N111" s="80">
        <f t="shared" si="7"/>
        <v>20969653320000</v>
      </c>
    </row>
    <row r="112" spans="1:14" ht="15.75" thickBot="1" x14ac:dyDescent="0.3">
      <c r="A112" s="70"/>
      <c r="B112" s="8"/>
      <c r="C112" s="72">
        <v>2022</v>
      </c>
      <c r="D112" s="43">
        <f t="shared" si="5"/>
        <v>766864300000000</v>
      </c>
      <c r="E112" s="132">
        <v>1533696000000</v>
      </c>
      <c r="F112" s="37">
        <v>7376375000000</v>
      </c>
      <c r="G112" s="50">
        <f t="shared" si="6"/>
        <v>104.17013722865228</v>
      </c>
      <c r="I112" s="70"/>
      <c r="J112" s="8"/>
      <c r="K112" s="72">
        <v>2022</v>
      </c>
      <c r="L112" s="33">
        <v>1475</v>
      </c>
      <c r="M112" s="43">
        <v>519908000000</v>
      </c>
      <c r="N112" s="80">
        <f t="shared" si="7"/>
        <v>766864300000000</v>
      </c>
    </row>
    <row r="113" spans="1:14" ht="15.75" thickBot="1" x14ac:dyDescent="0.3">
      <c r="A113" s="74"/>
      <c r="B113" s="9"/>
      <c r="C113" s="73">
        <v>2023</v>
      </c>
      <c r="D113" s="40">
        <f t="shared" si="5"/>
        <v>0</v>
      </c>
      <c r="E113" s="143">
        <v>836988000000</v>
      </c>
      <c r="F113" s="40">
        <v>7523956000000</v>
      </c>
      <c r="G113" s="149">
        <f t="shared" si="6"/>
        <v>0.11124307478672124</v>
      </c>
      <c r="I113" s="74"/>
      <c r="J113" s="9"/>
      <c r="K113" s="73">
        <v>2023</v>
      </c>
      <c r="L113" s="48">
        <v>1600</v>
      </c>
      <c r="M113" s="40"/>
      <c r="N113" s="80">
        <f t="shared" si="7"/>
        <v>0</v>
      </c>
    </row>
  </sheetData>
  <mergeCells count="1">
    <mergeCell ref="A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963A-0C10-4359-A42E-8B9AAD7D8B79}">
  <sheetPr>
    <tabColor rgb="FFFFC000"/>
  </sheetPr>
  <dimension ref="A1:N112"/>
  <sheetViews>
    <sheetView tabSelected="1" workbookViewId="0">
      <selection activeCell="D5" sqref="D5"/>
    </sheetView>
  </sheetViews>
  <sheetFormatPr defaultRowHeight="15" x14ac:dyDescent="0.25"/>
  <cols>
    <col min="2" max="2" width="13.140625" customWidth="1"/>
    <col min="4" max="4" width="45.85546875" customWidth="1"/>
    <col min="5" max="5" width="9.5703125" customWidth="1"/>
    <col min="6" max="6" width="10.5703125" customWidth="1"/>
    <col min="7" max="7" width="58.5703125" customWidth="1"/>
    <col min="8" max="15" width="9.28515625" customWidth="1"/>
  </cols>
  <sheetData>
    <row r="1" spans="1:14" ht="15.75" thickBot="1" x14ac:dyDescent="0.3"/>
    <row r="2" spans="1:14" ht="15.75" customHeight="1" x14ac:dyDescent="0.25">
      <c r="A2" s="192" t="s">
        <v>106</v>
      </c>
      <c r="B2" s="193"/>
      <c r="C2" s="193"/>
      <c r="D2" s="194"/>
      <c r="E2" s="98"/>
      <c r="F2" s="98"/>
      <c r="G2" s="98"/>
    </row>
    <row r="3" spans="1:14" ht="15.75" customHeight="1" thickBot="1" x14ac:dyDescent="0.3">
      <c r="A3" s="195"/>
      <c r="B3" s="196"/>
      <c r="C3" s="196"/>
      <c r="D3" s="197"/>
      <c r="E3" s="98"/>
      <c r="F3" s="98"/>
      <c r="G3" s="98"/>
    </row>
    <row r="4" spans="1:14" ht="15.75" thickBot="1" x14ac:dyDescent="0.3">
      <c r="A4" s="1" t="s">
        <v>0</v>
      </c>
      <c r="B4" s="2" t="s">
        <v>1</v>
      </c>
      <c r="C4" s="15" t="s">
        <v>2</v>
      </c>
      <c r="D4" s="83" t="s">
        <v>93</v>
      </c>
    </row>
    <row r="5" spans="1:14" x14ac:dyDescent="0.25">
      <c r="A5" s="5">
        <v>1</v>
      </c>
      <c r="B5" s="6" t="s">
        <v>31</v>
      </c>
      <c r="C5" s="20">
        <v>2020</v>
      </c>
      <c r="D5" s="157">
        <v>0</v>
      </c>
      <c r="G5" s="90" t="s">
        <v>96</v>
      </c>
      <c r="H5" s="91"/>
      <c r="I5" s="91"/>
      <c r="J5" s="91"/>
      <c r="K5" s="91"/>
      <c r="L5" s="91"/>
      <c r="M5" s="91"/>
      <c r="N5" s="92"/>
    </row>
    <row r="6" spans="1:14" x14ac:dyDescent="0.25">
      <c r="A6" s="7"/>
      <c r="B6" s="8"/>
      <c r="C6" s="16">
        <v>2021</v>
      </c>
      <c r="D6" s="158">
        <v>1</v>
      </c>
      <c r="G6" s="93" t="s">
        <v>98</v>
      </c>
      <c r="N6" s="94"/>
    </row>
    <row r="7" spans="1:14" ht="15.75" thickBot="1" x14ac:dyDescent="0.3">
      <c r="A7" s="7"/>
      <c r="B7" s="8"/>
      <c r="C7" s="16">
        <v>2022</v>
      </c>
      <c r="D7" s="158">
        <v>1</v>
      </c>
      <c r="G7" s="95" t="s">
        <v>99</v>
      </c>
      <c r="H7" s="96"/>
      <c r="I7" s="96"/>
      <c r="J7" s="96"/>
      <c r="K7" s="96"/>
      <c r="L7" s="96"/>
      <c r="M7" s="96"/>
      <c r="N7" s="97"/>
    </row>
    <row r="8" spans="1:14" ht="15.75" thickBot="1" x14ac:dyDescent="0.3">
      <c r="A8" s="7"/>
      <c r="B8" s="9"/>
      <c r="C8" s="17">
        <v>2023</v>
      </c>
      <c r="D8" s="158">
        <v>1</v>
      </c>
    </row>
    <row r="9" spans="1:14" x14ac:dyDescent="0.25">
      <c r="A9" s="5">
        <v>2</v>
      </c>
      <c r="B9" s="8" t="s">
        <v>32</v>
      </c>
      <c r="C9" s="20">
        <v>2020</v>
      </c>
      <c r="D9" s="158">
        <v>1</v>
      </c>
    </row>
    <row r="10" spans="1:14" x14ac:dyDescent="0.25">
      <c r="A10" s="7"/>
      <c r="B10" s="8"/>
      <c r="C10" s="16">
        <v>2021</v>
      </c>
      <c r="D10" s="158">
        <v>1</v>
      </c>
    </row>
    <row r="11" spans="1:14" x14ac:dyDescent="0.25">
      <c r="A11" s="7"/>
      <c r="B11" s="8"/>
      <c r="C11" s="16">
        <v>2022</v>
      </c>
      <c r="D11" s="158">
        <v>1</v>
      </c>
    </row>
    <row r="12" spans="1:14" ht="15.75" thickBot="1" x14ac:dyDescent="0.3">
      <c r="A12" s="7"/>
      <c r="B12" s="9"/>
      <c r="C12" s="17">
        <v>2023</v>
      </c>
      <c r="D12" s="158">
        <v>1</v>
      </c>
    </row>
    <row r="13" spans="1:14" x14ac:dyDescent="0.25">
      <c r="A13" s="5">
        <v>3</v>
      </c>
      <c r="B13" s="8" t="s">
        <v>33</v>
      </c>
      <c r="C13" s="20">
        <v>2020</v>
      </c>
      <c r="D13" s="158">
        <v>1</v>
      </c>
    </row>
    <row r="14" spans="1:14" x14ac:dyDescent="0.25">
      <c r="A14" s="7"/>
      <c r="B14" s="8"/>
      <c r="C14" s="16">
        <v>2021</v>
      </c>
      <c r="D14" s="158">
        <v>1</v>
      </c>
    </row>
    <row r="15" spans="1:14" x14ac:dyDescent="0.25">
      <c r="A15" s="7"/>
      <c r="B15" s="8"/>
      <c r="C15" s="16">
        <v>2022</v>
      </c>
      <c r="D15" s="158">
        <v>1</v>
      </c>
    </row>
    <row r="16" spans="1:14" ht="15.75" thickBot="1" x14ac:dyDescent="0.3">
      <c r="A16" s="7"/>
      <c r="B16" s="75"/>
      <c r="C16" s="17">
        <v>2023</v>
      </c>
      <c r="D16" s="158">
        <v>1</v>
      </c>
    </row>
    <row r="17" spans="1:4" x14ac:dyDescent="0.25">
      <c r="A17" s="20">
        <v>4</v>
      </c>
      <c r="B17" s="6" t="s">
        <v>34</v>
      </c>
      <c r="C17" s="71">
        <v>2020</v>
      </c>
      <c r="D17" s="158">
        <v>1</v>
      </c>
    </row>
    <row r="18" spans="1:4" x14ac:dyDescent="0.25">
      <c r="A18" s="70"/>
      <c r="B18" s="8"/>
      <c r="C18" s="72">
        <v>2021</v>
      </c>
      <c r="D18" s="158">
        <v>1</v>
      </c>
    </row>
    <row r="19" spans="1:4" x14ac:dyDescent="0.25">
      <c r="A19" s="70"/>
      <c r="B19" s="8"/>
      <c r="C19" s="72">
        <v>2022</v>
      </c>
      <c r="D19" s="158">
        <v>1</v>
      </c>
    </row>
    <row r="20" spans="1:4" ht="15.75" thickBot="1" x14ac:dyDescent="0.3">
      <c r="A20" s="70"/>
      <c r="B20" s="9"/>
      <c r="C20" s="73">
        <v>2023</v>
      </c>
      <c r="D20" s="158">
        <v>1</v>
      </c>
    </row>
    <row r="21" spans="1:4" x14ac:dyDescent="0.25">
      <c r="A21" s="20">
        <v>5</v>
      </c>
      <c r="B21" s="30" t="s">
        <v>36</v>
      </c>
      <c r="C21" s="71">
        <v>2020</v>
      </c>
      <c r="D21" s="158">
        <v>1</v>
      </c>
    </row>
    <row r="22" spans="1:4" x14ac:dyDescent="0.25">
      <c r="A22" s="70"/>
      <c r="B22" s="13"/>
      <c r="C22" s="72">
        <v>2021</v>
      </c>
      <c r="D22" s="158">
        <v>1</v>
      </c>
    </row>
    <row r="23" spans="1:4" x14ac:dyDescent="0.25">
      <c r="A23" s="70"/>
      <c r="B23" s="13"/>
      <c r="C23" s="72">
        <v>2022</v>
      </c>
      <c r="D23" s="158">
        <v>1</v>
      </c>
    </row>
    <row r="24" spans="1:4" ht="15.75" thickBot="1" x14ac:dyDescent="0.3">
      <c r="A24" s="70"/>
      <c r="B24" s="14"/>
      <c r="C24" s="73">
        <v>2023</v>
      </c>
      <c r="D24" s="158">
        <v>1</v>
      </c>
    </row>
    <row r="25" spans="1:4" x14ac:dyDescent="0.25">
      <c r="A25" s="20">
        <v>6</v>
      </c>
      <c r="B25" s="32" t="s">
        <v>37</v>
      </c>
      <c r="C25" s="71">
        <v>2020</v>
      </c>
      <c r="D25" s="158">
        <v>1</v>
      </c>
    </row>
    <row r="26" spans="1:4" x14ac:dyDescent="0.25">
      <c r="A26" s="70"/>
      <c r="B26" s="76"/>
      <c r="C26" s="72">
        <v>2021</v>
      </c>
      <c r="D26" s="158">
        <v>1</v>
      </c>
    </row>
    <row r="27" spans="1:4" x14ac:dyDescent="0.25">
      <c r="A27" s="70"/>
      <c r="B27" s="30"/>
      <c r="C27" s="72">
        <v>2022</v>
      </c>
      <c r="D27" s="158">
        <v>1</v>
      </c>
    </row>
    <row r="28" spans="1:4" ht="15.75" thickBot="1" x14ac:dyDescent="0.3">
      <c r="A28" s="70"/>
      <c r="B28" s="14"/>
      <c r="C28" s="73">
        <v>2023</v>
      </c>
      <c r="D28" s="158">
        <v>1</v>
      </c>
    </row>
    <row r="29" spans="1:4" x14ac:dyDescent="0.25">
      <c r="A29" s="20">
        <v>7</v>
      </c>
      <c r="B29" s="10" t="s">
        <v>38</v>
      </c>
      <c r="C29" s="71">
        <v>2020</v>
      </c>
      <c r="D29" s="158">
        <v>1</v>
      </c>
    </row>
    <row r="30" spans="1:4" x14ac:dyDescent="0.25">
      <c r="A30" s="70"/>
      <c r="B30" s="13"/>
      <c r="C30" s="72">
        <v>2021</v>
      </c>
      <c r="D30" s="158">
        <v>1</v>
      </c>
    </row>
    <row r="31" spans="1:4" x14ac:dyDescent="0.25">
      <c r="A31" s="70"/>
      <c r="B31" s="13"/>
      <c r="C31" s="72">
        <v>2022</v>
      </c>
      <c r="D31" s="158">
        <v>1</v>
      </c>
    </row>
    <row r="32" spans="1:4" ht="15.75" thickBot="1" x14ac:dyDescent="0.3">
      <c r="A32" s="70"/>
      <c r="B32" s="14"/>
      <c r="C32" s="73">
        <v>2023</v>
      </c>
      <c r="D32" s="158">
        <v>1</v>
      </c>
    </row>
    <row r="33" spans="1:4" ht="15.75" thickBot="1" x14ac:dyDescent="0.3">
      <c r="A33" s="20">
        <v>8</v>
      </c>
      <c r="B33" s="77" t="s">
        <v>39</v>
      </c>
      <c r="C33" s="71">
        <v>2020</v>
      </c>
      <c r="D33" s="158">
        <v>1</v>
      </c>
    </row>
    <row r="34" spans="1:4" x14ac:dyDescent="0.25">
      <c r="A34" s="70"/>
      <c r="B34" s="13"/>
      <c r="C34" s="72">
        <v>2021</v>
      </c>
      <c r="D34" s="158">
        <v>1</v>
      </c>
    </row>
    <row r="35" spans="1:4" x14ac:dyDescent="0.25">
      <c r="A35" s="70"/>
      <c r="B35" s="13"/>
      <c r="C35" s="72">
        <v>2022</v>
      </c>
      <c r="D35" s="158">
        <v>1</v>
      </c>
    </row>
    <row r="36" spans="1:4" ht="15.75" thickBot="1" x14ac:dyDescent="0.3">
      <c r="A36" s="70"/>
      <c r="B36" s="14"/>
      <c r="C36" s="73">
        <v>2023</v>
      </c>
      <c r="D36" s="158">
        <v>1</v>
      </c>
    </row>
    <row r="37" spans="1:4" x14ac:dyDescent="0.25">
      <c r="A37" s="20">
        <v>9</v>
      </c>
      <c r="B37" s="78" t="s">
        <v>40</v>
      </c>
      <c r="C37" s="71">
        <v>2020</v>
      </c>
      <c r="D37" s="158">
        <v>1</v>
      </c>
    </row>
    <row r="38" spans="1:4" x14ac:dyDescent="0.25">
      <c r="A38" s="70"/>
      <c r="B38" s="13"/>
      <c r="C38" s="72">
        <v>2021</v>
      </c>
      <c r="D38" s="158">
        <v>1</v>
      </c>
    </row>
    <row r="39" spans="1:4" x14ac:dyDescent="0.25">
      <c r="A39" s="70"/>
      <c r="B39" s="13"/>
      <c r="C39" s="72">
        <v>2022</v>
      </c>
      <c r="D39" s="158">
        <v>1</v>
      </c>
    </row>
    <row r="40" spans="1:4" ht="15.75" thickBot="1" x14ac:dyDescent="0.3">
      <c r="A40" s="74"/>
      <c r="B40" s="14"/>
      <c r="C40" s="73">
        <v>2023</v>
      </c>
      <c r="D40" s="158">
        <v>1</v>
      </c>
    </row>
    <row r="41" spans="1:4" x14ac:dyDescent="0.25">
      <c r="A41" s="20">
        <v>10</v>
      </c>
      <c r="B41" s="32" t="s">
        <v>41</v>
      </c>
      <c r="C41" s="71">
        <v>2020</v>
      </c>
      <c r="D41" s="158">
        <v>1</v>
      </c>
    </row>
    <row r="42" spans="1:4" x14ac:dyDescent="0.25">
      <c r="A42" s="70"/>
      <c r="B42" s="13"/>
      <c r="C42" s="72">
        <v>2021</v>
      </c>
      <c r="D42" s="158">
        <v>1</v>
      </c>
    </row>
    <row r="43" spans="1:4" x14ac:dyDescent="0.25">
      <c r="A43" s="70"/>
      <c r="B43" s="13"/>
      <c r="C43" s="72">
        <v>2022</v>
      </c>
      <c r="D43" s="158">
        <v>1</v>
      </c>
    </row>
    <row r="44" spans="1:4" ht="15.75" thickBot="1" x14ac:dyDescent="0.3">
      <c r="A44" s="70"/>
      <c r="B44" s="14"/>
      <c r="C44" s="73">
        <v>2023</v>
      </c>
      <c r="D44" s="158">
        <v>1</v>
      </c>
    </row>
    <row r="45" spans="1:4" x14ac:dyDescent="0.25">
      <c r="A45" s="20">
        <v>11</v>
      </c>
      <c r="B45" s="10" t="s">
        <v>89</v>
      </c>
      <c r="C45" s="71">
        <v>2020</v>
      </c>
      <c r="D45" s="158">
        <v>1</v>
      </c>
    </row>
    <row r="46" spans="1:4" x14ac:dyDescent="0.25">
      <c r="A46" s="70"/>
      <c r="B46" s="13"/>
      <c r="C46" s="72">
        <v>2021</v>
      </c>
      <c r="D46" s="158">
        <v>1</v>
      </c>
    </row>
    <row r="47" spans="1:4" x14ac:dyDescent="0.25">
      <c r="A47" s="70"/>
      <c r="B47" s="8"/>
      <c r="C47" s="72">
        <v>2022</v>
      </c>
      <c r="D47" s="158">
        <v>1</v>
      </c>
    </row>
    <row r="48" spans="1:4" ht="15.75" thickBot="1" x14ac:dyDescent="0.3">
      <c r="A48" s="70"/>
      <c r="B48" s="9"/>
      <c r="C48" s="73">
        <v>2023</v>
      </c>
      <c r="D48" s="158">
        <v>1</v>
      </c>
    </row>
    <row r="49" spans="1:4" x14ac:dyDescent="0.25">
      <c r="A49" s="5">
        <v>12</v>
      </c>
      <c r="B49" s="10" t="s">
        <v>42</v>
      </c>
      <c r="C49" s="71">
        <v>2020</v>
      </c>
      <c r="D49" s="158">
        <v>1</v>
      </c>
    </row>
    <row r="50" spans="1:4" x14ac:dyDescent="0.25">
      <c r="A50" s="7"/>
      <c r="B50" s="8"/>
      <c r="C50" s="72">
        <v>2021</v>
      </c>
      <c r="D50" s="158">
        <v>1</v>
      </c>
    </row>
    <row r="51" spans="1:4" x14ac:dyDescent="0.25">
      <c r="A51" s="7"/>
      <c r="B51" s="8"/>
      <c r="C51" s="72">
        <v>2022</v>
      </c>
      <c r="D51" s="158">
        <v>1</v>
      </c>
    </row>
    <row r="52" spans="1:4" ht="15.75" thickBot="1" x14ac:dyDescent="0.3">
      <c r="A52" s="7"/>
      <c r="B52" s="9"/>
      <c r="C52" s="73">
        <v>2023</v>
      </c>
      <c r="D52" s="158">
        <v>1</v>
      </c>
    </row>
    <row r="53" spans="1:4" x14ac:dyDescent="0.25">
      <c r="A53" s="5">
        <v>13</v>
      </c>
      <c r="B53" s="10" t="s">
        <v>43</v>
      </c>
      <c r="C53" s="71">
        <v>2020</v>
      </c>
      <c r="D53" s="158">
        <v>1</v>
      </c>
    </row>
    <row r="54" spans="1:4" x14ac:dyDescent="0.25">
      <c r="A54" s="7"/>
      <c r="B54" s="8"/>
      <c r="C54" s="72">
        <v>2021</v>
      </c>
      <c r="D54" s="158">
        <v>1</v>
      </c>
    </row>
    <row r="55" spans="1:4" x14ac:dyDescent="0.25">
      <c r="A55" s="7"/>
      <c r="B55" s="8"/>
      <c r="C55" s="72">
        <v>2022</v>
      </c>
      <c r="D55" s="158">
        <v>1</v>
      </c>
    </row>
    <row r="56" spans="1:4" ht="15.75" thickBot="1" x14ac:dyDescent="0.3">
      <c r="A56" s="7"/>
      <c r="B56" s="9"/>
      <c r="C56" s="73">
        <v>2023</v>
      </c>
      <c r="D56" s="158">
        <v>1</v>
      </c>
    </row>
    <row r="57" spans="1:4" x14ac:dyDescent="0.25">
      <c r="A57" s="5">
        <v>14</v>
      </c>
      <c r="B57" s="10" t="s">
        <v>44</v>
      </c>
      <c r="C57" s="71">
        <v>2020</v>
      </c>
      <c r="D57" s="158">
        <v>0</v>
      </c>
    </row>
    <row r="58" spans="1:4" x14ac:dyDescent="0.25">
      <c r="A58" s="7"/>
      <c r="B58" s="8"/>
      <c r="C58" s="72">
        <v>2021</v>
      </c>
      <c r="D58" s="158">
        <v>1</v>
      </c>
    </row>
    <row r="59" spans="1:4" x14ac:dyDescent="0.25">
      <c r="A59" s="7"/>
      <c r="B59" s="8"/>
      <c r="C59" s="72">
        <v>2022</v>
      </c>
      <c r="D59" s="158">
        <v>1</v>
      </c>
    </row>
    <row r="60" spans="1:4" ht="15.75" thickBot="1" x14ac:dyDescent="0.3">
      <c r="A60" s="7"/>
      <c r="B60" s="9"/>
      <c r="C60" s="73">
        <v>2023</v>
      </c>
      <c r="D60" s="158">
        <v>1</v>
      </c>
    </row>
    <row r="61" spans="1:4" x14ac:dyDescent="0.25">
      <c r="A61" s="5">
        <v>15</v>
      </c>
      <c r="B61" s="10" t="s">
        <v>45</v>
      </c>
      <c r="C61" s="71">
        <v>2020</v>
      </c>
      <c r="D61" s="158">
        <v>1</v>
      </c>
    </row>
    <row r="62" spans="1:4" x14ac:dyDescent="0.25">
      <c r="A62" s="7"/>
      <c r="B62" s="8"/>
      <c r="C62" s="72">
        <v>2021</v>
      </c>
      <c r="D62" s="158">
        <v>1</v>
      </c>
    </row>
    <row r="63" spans="1:4" x14ac:dyDescent="0.25">
      <c r="A63" s="7"/>
      <c r="B63" s="8"/>
      <c r="C63" s="72">
        <v>2022</v>
      </c>
      <c r="D63" s="158">
        <v>1</v>
      </c>
    </row>
    <row r="64" spans="1:4" ht="15.75" thickBot="1" x14ac:dyDescent="0.3">
      <c r="A64" s="7"/>
      <c r="B64" s="9"/>
      <c r="C64" s="73">
        <v>2023</v>
      </c>
      <c r="D64" s="158">
        <v>1</v>
      </c>
    </row>
    <row r="65" spans="1:4" x14ac:dyDescent="0.25">
      <c r="A65" s="5">
        <v>16</v>
      </c>
      <c r="B65" s="10" t="s">
        <v>46</v>
      </c>
      <c r="C65" s="71">
        <v>2020</v>
      </c>
      <c r="D65" s="158">
        <v>1</v>
      </c>
    </row>
    <row r="66" spans="1:4" x14ac:dyDescent="0.25">
      <c r="A66" s="7"/>
      <c r="B66" s="8"/>
      <c r="C66" s="72">
        <v>2021</v>
      </c>
      <c r="D66" s="158">
        <v>1</v>
      </c>
    </row>
    <row r="67" spans="1:4" x14ac:dyDescent="0.25">
      <c r="A67" s="7"/>
      <c r="B67" s="8"/>
      <c r="C67" s="72">
        <v>2022</v>
      </c>
      <c r="D67" s="158">
        <v>1</v>
      </c>
    </row>
    <row r="68" spans="1:4" ht="15.75" thickBot="1" x14ac:dyDescent="0.3">
      <c r="A68" s="7"/>
      <c r="B68" s="9"/>
      <c r="C68" s="73">
        <v>2023</v>
      </c>
      <c r="D68" s="158">
        <v>1</v>
      </c>
    </row>
    <row r="69" spans="1:4" x14ac:dyDescent="0.25">
      <c r="A69" s="5">
        <v>17</v>
      </c>
      <c r="B69" s="10" t="s">
        <v>47</v>
      </c>
      <c r="C69" s="71">
        <v>2020</v>
      </c>
      <c r="D69" s="158">
        <v>1</v>
      </c>
    </row>
    <row r="70" spans="1:4" x14ac:dyDescent="0.25">
      <c r="A70" s="7"/>
      <c r="B70" s="8"/>
      <c r="C70" s="72">
        <v>2021</v>
      </c>
      <c r="D70" s="158">
        <v>1</v>
      </c>
    </row>
    <row r="71" spans="1:4" x14ac:dyDescent="0.25">
      <c r="A71" s="7"/>
      <c r="B71" s="8"/>
      <c r="C71" s="72">
        <v>2022</v>
      </c>
      <c r="D71" s="158">
        <v>1</v>
      </c>
    </row>
    <row r="72" spans="1:4" ht="15.75" thickBot="1" x14ac:dyDescent="0.3">
      <c r="A72" s="7"/>
      <c r="B72" s="9"/>
      <c r="C72" s="73">
        <v>2023</v>
      </c>
      <c r="D72" s="158">
        <v>1</v>
      </c>
    </row>
    <row r="73" spans="1:4" ht="15.75" thickBot="1" x14ac:dyDescent="0.3">
      <c r="A73" s="5">
        <v>18</v>
      </c>
      <c r="B73" s="77" t="s">
        <v>48</v>
      </c>
      <c r="C73" s="71">
        <v>2020</v>
      </c>
      <c r="D73" s="158">
        <v>1</v>
      </c>
    </row>
    <row r="74" spans="1:4" x14ac:dyDescent="0.25">
      <c r="A74" s="7"/>
      <c r="B74" s="8"/>
      <c r="C74" s="72">
        <v>2021</v>
      </c>
      <c r="D74" s="158">
        <v>1</v>
      </c>
    </row>
    <row r="75" spans="1:4" x14ac:dyDescent="0.25">
      <c r="A75" s="7"/>
      <c r="B75" s="8"/>
      <c r="C75" s="72">
        <v>2022</v>
      </c>
      <c r="D75" s="158">
        <v>1</v>
      </c>
    </row>
    <row r="76" spans="1:4" ht="15.75" thickBot="1" x14ac:dyDescent="0.3">
      <c r="A76" s="11"/>
      <c r="B76" s="9"/>
      <c r="C76" s="73">
        <v>2023</v>
      </c>
      <c r="D76" s="158">
        <v>1</v>
      </c>
    </row>
    <row r="77" spans="1:4" x14ac:dyDescent="0.25">
      <c r="A77" s="5">
        <v>19</v>
      </c>
      <c r="B77" s="6" t="s">
        <v>49</v>
      </c>
      <c r="C77" s="71">
        <v>2020</v>
      </c>
      <c r="D77" s="158">
        <v>0</v>
      </c>
    </row>
    <row r="78" spans="1:4" x14ac:dyDescent="0.25">
      <c r="A78" s="7"/>
      <c r="B78" s="8"/>
      <c r="C78" s="72">
        <v>2021</v>
      </c>
      <c r="D78" s="158">
        <v>1</v>
      </c>
    </row>
    <row r="79" spans="1:4" x14ac:dyDescent="0.25">
      <c r="A79" s="7"/>
      <c r="B79" s="8"/>
      <c r="C79" s="72">
        <v>2022</v>
      </c>
      <c r="D79" s="158">
        <v>1</v>
      </c>
    </row>
    <row r="80" spans="1:4" ht="15.75" thickBot="1" x14ac:dyDescent="0.3">
      <c r="A80" s="7"/>
      <c r="B80" s="9"/>
      <c r="C80" s="73">
        <v>2023</v>
      </c>
      <c r="D80" s="158">
        <v>1</v>
      </c>
    </row>
    <row r="81" spans="1:4" x14ac:dyDescent="0.25">
      <c r="A81" s="5">
        <v>20</v>
      </c>
      <c r="B81" s="10" t="s">
        <v>50</v>
      </c>
      <c r="C81" s="71">
        <v>2020</v>
      </c>
      <c r="D81" s="158">
        <v>1</v>
      </c>
    </row>
    <row r="82" spans="1:4" x14ac:dyDescent="0.25">
      <c r="A82" s="7"/>
      <c r="B82" s="8"/>
      <c r="C82" s="72">
        <v>2021</v>
      </c>
      <c r="D82" s="158">
        <v>1</v>
      </c>
    </row>
    <row r="83" spans="1:4" x14ac:dyDescent="0.25">
      <c r="A83" s="7"/>
      <c r="B83" s="8"/>
      <c r="C83" s="72">
        <v>2022</v>
      </c>
      <c r="D83" s="158">
        <v>1</v>
      </c>
    </row>
    <row r="84" spans="1:4" ht="15.75" thickBot="1" x14ac:dyDescent="0.3">
      <c r="A84" s="7"/>
      <c r="B84" s="75"/>
      <c r="C84" s="73">
        <v>2023</v>
      </c>
      <c r="D84" s="158">
        <v>1</v>
      </c>
    </row>
    <row r="85" spans="1:4" x14ac:dyDescent="0.25">
      <c r="A85" s="20">
        <v>21</v>
      </c>
      <c r="B85" s="19" t="s">
        <v>53</v>
      </c>
      <c r="C85" s="71">
        <v>2020</v>
      </c>
      <c r="D85" s="158">
        <v>1</v>
      </c>
    </row>
    <row r="86" spans="1:4" x14ac:dyDescent="0.25">
      <c r="A86" s="70"/>
      <c r="B86" s="13"/>
      <c r="C86" s="72">
        <v>2021</v>
      </c>
      <c r="D86" s="158">
        <v>1</v>
      </c>
    </row>
    <row r="87" spans="1:4" x14ac:dyDescent="0.25">
      <c r="A87" s="70"/>
      <c r="B87" s="13"/>
      <c r="C87" s="72">
        <v>2022</v>
      </c>
      <c r="D87" s="158">
        <v>1</v>
      </c>
    </row>
    <row r="88" spans="1:4" ht="15.75" thickBot="1" x14ac:dyDescent="0.3">
      <c r="A88" s="70"/>
      <c r="B88" s="14"/>
      <c r="C88" s="73">
        <v>2023</v>
      </c>
      <c r="D88" s="158">
        <v>1</v>
      </c>
    </row>
    <row r="89" spans="1:4" x14ac:dyDescent="0.25">
      <c r="A89" s="20">
        <v>22</v>
      </c>
      <c r="B89" s="10" t="s">
        <v>54</v>
      </c>
      <c r="C89" s="71">
        <v>2020</v>
      </c>
      <c r="D89" s="158">
        <v>0</v>
      </c>
    </row>
    <row r="90" spans="1:4" x14ac:dyDescent="0.25">
      <c r="A90" s="70"/>
      <c r="B90" s="13"/>
      <c r="C90" s="72">
        <v>2021</v>
      </c>
      <c r="D90" s="158">
        <v>1</v>
      </c>
    </row>
    <row r="91" spans="1:4" x14ac:dyDescent="0.25">
      <c r="A91" s="70"/>
      <c r="B91" s="13"/>
      <c r="C91" s="72">
        <v>2022</v>
      </c>
      <c r="D91" s="158">
        <v>1</v>
      </c>
    </row>
    <row r="92" spans="1:4" ht="15.75" thickBot="1" x14ac:dyDescent="0.3">
      <c r="A92" s="70"/>
      <c r="B92" s="79"/>
      <c r="C92" s="73">
        <v>2023</v>
      </c>
      <c r="D92" s="158">
        <v>1</v>
      </c>
    </row>
    <row r="93" spans="1:4" x14ac:dyDescent="0.25">
      <c r="A93" s="5">
        <v>23</v>
      </c>
      <c r="B93" s="68" t="s">
        <v>55</v>
      </c>
      <c r="C93" s="20">
        <v>2020</v>
      </c>
      <c r="D93" s="158">
        <v>1</v>
      </c>
    </row>
    <row r="94" spans="1:4" x14ac:dyDescent="0.25">
      <c r="A94" s="7"/>
      <c r="B94" s="8"/>
      <c r="C94" s="16">
        <v>2021</v>
      </c>
      <c r="D94" s="158">
        <v>1</v>
      </c>
    </row>
    <row r="95" spans="1:4" x14ac:dyDescent="0.25">
      <c r="A95" s="7"/>
      <c r="B95" s="8"/>
      <c r="C95" s="16">
        <v>2022</v>
      </c>
      <c r="D95" s="158">
        <v>1</v>
      </c>
    </row>
    <row r="96" spans="1:4" ht="15.75" thickBot="1" x14ac:dyDescent="0.3">
      <c r="A96" s="7"/>
      <c r="B96" s="9"/>
      <c r="C96" s="17">
        <v>2023</v>
      </c>
      <c r="D96" s="158">
        <v>1</v>
      </c>
    </row>
    <row r="97" spans="1:4" x14ac:dyDescent="0.25">
      <c r="A97" s="5">
        <v>24</v>
      </c>
      <c r="B97" s="68" t="s">
        <v>56</v>
      </c>
      <c r="C97" s="20">
        <v>2020</v>
      </c>
      <c r="D97" s="158">
        <v>1</v>
      </c>
    </row>
    <row r="98" spans="1:4" x14ac:dyDescent="0.25">
      <c r="A98" s="7"/>
      <c r="B98" s="8"/>
      <c r="C98" s="16">
        <v>2021</v>
      </c>
      <c r="D98" s="158">
        <v>1</v>
      </c>
    </row>
    <row r="99" spans="1:4" x14ac:dyDescent="0.25">
      <c r="A99" s="7"/>
      <c r="B99" s="8"/>
      <c r="C99" s="16">
        <v>2022</v>
      </c>
      <c r="D99" s="158">
        <v>1</v>
      </c>
    </row>
    <row r="100" spans="1:4" ht="15.75" thickBot="1" x14ac:dyDescent="0.3">
      <c r="A100" s="7"/>
      <c r="B100" s="9"/>
      <c r="C100" s="17">
        <v>2023</v>
      </c>
      <c r="D100" s="158">
        <v>1</v>
      </c>
    </row>
    <row r="101" spans="1:4" ht="15.75" thickBot="1" x14ac:dyDescent="0.3">
      <c r="A101" s="5">
        <v>25</v>
      </c>
      <c r="B101" s="69" t="s">
        <v>57</v>
      </c>
      <c r="C101" s="20">
        <v>2020</v>
      </c>
      <c r="D101" s="158">
        <v>1</v>
      </c>
    </row>
    <row r="102" spans="1:4" x14ac:dyDescent="0.25">
      <c r="A102" s="7"/>
      <c r="B102" s="8"/>
      <c r="C102" s="16">
        <v>2021</v>
      </c>
      <c r="D102" s="158">
        <v>1</v>
      </c>
    </row>
    <row r="103" spans="1:4" x14ac:dyDescent="0.25">
      <c r="A103" s="7"/>
      <c r="B103" s="8"/>
      <c r="C103" s="16">
        <v>2022</v>
      </c>
      <c r="D103" s="158">
        <v>1</v>
      </c>
    </row>
    <row r="104" spans="1:4" ht="15.75" thickBot="1" x14ac:dyDescent="0.3">
      <c r="A104" s="7"/>
      <c r="B104" s="9"/>
      <c r="C104" s="17">
        <v>2023</v>
      </c>
      <c r="D104" s="158">
        <v>1</v>
      </c>
    </row>
    <row r="105" spans="1:4" x14ac:dyDescent="0.25">
      <c r="A105" s="5">
        <v>26</v>
      </c>
      <c r="B105" s="68" t="s">
        <v>58</v>
      </c>
      <c r="C105" s="20">
        <v>2020</v>
      </c>
      <c r="D105" s="158">
        <v>1</v>
      </c>
    </row>
    <row r="106" spans="1:4" x14ac:dyDescent="0.25">
      <c r="A106" s="7"/>
      <c r="B106" s="8"/>
      <c r="C106" s="16">
        <v>2021</v>
      </c>
      <c r="D106" s="158">
        <v>1</v>
      </c>
    </row>
    <row r="107" spans="1:4" x14ac:dyDescent="0.25">
      <c r="A107" s="7"/>
      <c r="B107" s="8"/>
      <c r="C107" s="16">
        <v>2022</v>
      </c>
      <c r="D107" s="158">
        <v>1</v>
      </c>
    </row>
    <row r="108" spans="1:4" ht="15.75" thickBot="1" x14ac:dyDescent="0.3">
      <c r="A108" s="7"/>
      <c r="B108" s="75"/>
      <c r="C108" s="17">
        <v>2023</v>
      </c>
      <c r="D108" s="158">
        <v>1</v>
      </c>
    </row>
    <row r="109" spans="1:4" x14ac:dyDescent="0.25">
      <c r="A109" s="20">
        <v>27</v>
      </c>
      <c r="B109" s="19" t="s">
        <v>59</v>
      </c>
      <c r="C109" s="71">
        <v>2020</v>
      </c>
      <c r="D109" s="158">
        <v>1</v>
      </c>
    </row>
    <row r="110" spans="1:4" x14ac:dyDescent="0.25">
      <c r="A110" s="70"/>
      <c r="B110" s="8"/>
      <c r="C110" s="72">
        <v>2021</v>
      </c>
      <c r="D110" s="158">
        <v>1</v>
      </c>
    </row>
    <row r="111" spans="1:4" x14ac:dyDescent="0.25">
      <c r="A111" s="70"/>
      <c r="B111" s="8"/>
      <c r="C111" s="72">
        <v>2022</v>
      </c>
      <c r="D111" s="158">
        <v>1</v>
      </c>
    </row>
    <row r="112" spans="1:4" ht="15.75" thickBot="1" x14ac:dyDescent="0.3">
      <c r="A112" s="74"/>
      <c r="B112" s="9"/>
      <c r="C112" s="73">
        <v>2023</v>
      </c>
      <c r="D112" s="159">
        <v>1</v>
      </c>
    </row>
  </sheetData>
  <mergeCells count="1">
    <mergeCell ref="A2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3991E-E4AC-4409-9FF3-5EAAD2051830}">
  <sheetPr>
    <tabColor rgb="FFFFFF00"/>
  </sheetPr>
  <dimension ref="A2:K113"/>
  <sheetViews>
    <sheetView zoomScale="85" zoomScaleNormal="85" workbookViewId="0">
      <selection activeCell="F6" sqref="F6"/>
    </sheetView>
  </sheetViews>
  <sheetFormatPr defaultRowHeight="15" x14ac:dyDescent="0.25"/>
  <cols>
    <col min="2" max="2" width="12.28515625" customWidth="1"/>
    <col min="4" max="4" width="24.7109375" style="35" customWidth="1"/>
    <col min="5" max="5" width="25.85546875" style="35" customWidth="1"/>
    <col min="6" max="6" width="22.5703125" customWidth="1"/>
  </cols>
  <sheetData>
    <row r="2" spans="1:11" ht="15.75" thickBot="1" x14ac:dyDescent="0.3"/>
    <row r="3" spans="1:11" x14ac:dyDescent="0.25">
      <c r="A3" s="185" t="s">
        <v>107</v>
      </c>
      <c r="B3" s="186"/>
      <c r="C3" s="186"/>
      <c r="D3" s="186"/>
      <c r="E3" s="186"/>
      <c r="F3" s="187"/>
    </row>
    <row r="4" spans="1:11" ht="15.75" thickBot="1" x14ac:dyDescent="0.3">
      <c r="A4" s="188"/>
      <c r="B4" s="189"/>
      <c r="C4" s="189"/>
      <c r="D4" s="189"/>
      <c r="E4" s="189"/>
      <c r="F4" s="191"/>
    </row>
    <row r="5" spans="1:11" ht="16.5" thickBot="1" x14ac:dyDescent="0.3">
      <c r="A5" s="1" t="s">
        <v>0</v>
      </c>
      <c r="B5" s="2" t="s">
        <v>1</v>
      </c>
      <c r="C5" s="15" t="s">
        <v>2</v>
      </c>
      <c r="D5" s="123" t="s">
        <v>94</v>
      </c>
      <c r="E5" s="123" t="s">
        <v>95</v>
      </c>
      <c r="F5" s="4" t="s">
        <v>113</v>
      </c>
      <c r="H5" s="84" t="s">
        <v>96</v>
      </c>
      <c r="I5" s="85"/>
      <c r="J5" s="85"/>
      <c r="K5" s="86"/>
    </row>
    <row r="6" spans="1:11" ht="16.5" thickBot="1" x14ac:dyDescent="0.3">
      <c r="A6" s="5">
        <v>1</v>
      </c>
      <c r="B6" s="6" t="s">
        <v>31</v>
      </c>
      <c r="C6" s="20">
        <v>2020</v>
      </c>
      <c r="D6" s="129">
        <v>258283000000</v>
      </c>
      <c r="E6" s="38">
        <v>700508000000</v>
      </c>
      <c r="F6" s="156">
        <f>SUM(D6/E6)</f>
        <v>0.3687081375230547</v>
      </c>
      <c r="H6" s="87" t="s">
        <v>97</v>
      </c>
      <c r="I6" s="88"/>
      <c r="J6" s="88"/>
      <c r="K6" s="89"/>
    </row>
    <row r="7" spans="1:11" ht="15.75" thickBot="1" x14ac:dyDescent="0.3">
      <c r="A7" s="7"/>
      <c r="B7" s="8"/>
      <c r="C7" s="16">
        <v>2021</v>
      </c>
      <c r="D7" s="130">
        <v>334291000000</v>
      </c>
      <c r="E7" s="39">
        <v>969817000000</v>
      </c>
      <c r="F7" s="156">
        <f t="shared" ref="F7:F70" si="0">SUM(D7/E7)</f>
        <v>0.34469492698106963</v>
      </c>
    </row>
    <row r="8" spans="1:11" ht="15.75" thickBot="1" x14ac:dyDescent="0.3">
      <c r="A8" s="7"/>
      <c r="B8" s="8"/>
      <c r="C8" s="16">
        <v>2022</v>
      </c>
      <c r="D8" s="130">
        <v>310746000000</v>
      </c>
      <c r="E8" s="151">
        <v>1334836000000</v>
      </c>
      <c r="F8" s="156">
        <f t="shared" si="0"/>
        <v>0.23279713762589563</v>
      </c>
    </row>
    <row r="9" spans="1:11" ht="15.75" thickBot="1" x14ac:dyDescent="0.3">
      <c r="A9" s="7"/>
      <c r="B9" s="9"/>
      <c r="C9" s="17">
        <v>2023</v>
      </c>
      <c r="D9" s="40">
        <v>355374000000</v>
      </c>
      <c r="E9" s="45">
        <v>1729808000000</v>
      </c>
      <c r="F9" s="156">
        <f t="shared" si="0"/>
        <v>0.2054412975312867</v>
      </c>
    </row>
    <row r="10" spans="1:11" ht="15.75" thickBot="1" x14ac:dyDescent="0.3">
      <c r="A10" s="5">
        <v>2</v>
      </c>
      <c r="B10" s="8" t="s">
        <v>32</v>
      </c>
      <c r="C10" s="20">
        <v>2020</v>
      </c>
      <c r="D10" s="42">
        <v>1183300000000</v>
      </c>
      <c r="E10" s="44">
        <v>828257000000</v>
      </c>
      <c r="F10" s="156">
        <f t="shared" si="0"/>
        <v>1.4286628425718104</v>
      </c>
    </row>
    <row r="11" spans="1:11" ht="15.75" thickBot="1" x14ac:dyDescent="0.3">
      <c r="A11" s="7"/>
      <c r="B11" s="8"/>
      <c r="C11" s="16">
        <v>2021</v>
      </c>
      <c r="D11" s="44">
        <v>927877000000</v>
      </c>
      <c r="E11" s="44">
        <v>818890000000</v>
      </c>
      <c r="F11" s="156">
        <f t="shared" si="0"/>
        <v>1.1330911355615529</v>
      </c>
    </row>
    <row r="12" spans="1:11" ht="15.75" thickBot="1" x14ac:dyDescent="0.3">
      <c r="A12" s="7"/>
      <c r="B12" s="8"/>
      <c r="C12" s="16">
        <v>2022</v>
      </c>
      <c r="D12" s="44">
        <v>1048489000000</v>
      </c>
      <c r="E12" s="44">
        <v>777861000000</v>
      </c>
      <c r="F12" s="156">
        <f t="shared" si="0"/>
        <v>1.347913059016971</v>
      </c>
    </row>
    <row r="13" spans="1:11" ht="15.75" thickBot="1" x14ac:dyDescent="0.3">
      <c r="A13" s="7"/>
      <c r="B13" s="9"/>
      <c r="C13" s="17">
        <v>2023</v>
      </c>
      <c r="D13" s="127">
        <v>881806000000</v>
      </c>
      <c r="E13" s="127">
        <v>777861000000</v>
      </c>
      <c r="F13" s="156">
        <f t="shared" si="0"/>
        <v>1.1336292730963502</v>
      </c>
    </row>
    <row r="14" spans="1:11" ht="15.75" thickBot="1" x14ac:dyDescent="0.3">
      <c r="A14" s="5">
        <v>3</v>
      </c>
      <c r="B14" s="8" t="s">
        <v>33</v>
      </c>
      <c r="C14" s="20">
        <v>2020</v>
      </c>
      <c r="D14" s="42">
        <v>732991334916</v>
      </c>
      <c r="E14" s="42">
        <v>372883080340</v>
      </c>
      <c r="F14" s="156">
        <f t="shared" si="0"/>
        <v>1.9657403984317237</v>
      </c>
    </row>
    <row r="15" spans="1:11" ht="15.75" thickBot="1" x14ac:dyDescent="0.3">
      <c r="A15" s="7"/>
      <c r="B15" s="8"/>
      <c r="C15" s="16">
        <v>2021</v>
      </c>
      <c r="D15" s="44">
        <v>725373304291</v>
      </c>
      <c r="E15" s="44">
        <v>363835661084</v>
      </c>
      <c r="F15" s="156">
        <f t="shared" si="0"/>
        <v>1.993683912483583</v>
      </c>
    </row>
    <row r="16" spans="1:11" ht="15.75" thickBot="1" x14ac:dyDescent="0.3">
      <c r="A16" s="7"/>
      <c r="B16" s="8"/>
      <c r="C16" s="16">
        <v>2022</v>
      </c>
      <c r="D16" s="44">
        <v>674407148602</v>
      </c>
      <c r="E16" s="44">
        <v>348916160333</v>
      </c>
      <c r="F16" s="156">
        <f t="shared" si="0"/>
        <v>1.9328630349432845</v>
      </c>
    </row>
    <row r="17" spans="1:6" ht="15.75" thickBot="1" x14ac:dyDescent="0.3">
      <c r="A17" s="7"/>
      <c r="B17" s="75"/>
      <c r="C17" s="17">
        <v>2023</v>
      </c>
      <c r="D17" s="127">
        <v>674835713411</v>
      </c>
      <c r="E17" s="127">
        <v>342636367793</v>
      </c>
      <c r="F17" s="156">
        <f t="shared" si="0"/>
        <v>1.9695390706998581</v>
      </c>
    </row>
    <row r="18" spans="1:6" ht="15.75" thickBot="1" x14ac:dyDescent="0.3">
      <c r="A18" s="20">
        <v>4</v>
      </c>
      <c r="B18" s="6" t="s">
        <v>34</v>
      </c>
      <c r="C18" s="71">
        <v>2020</v>
      </c>
      <c r="D18" s="42">
        <v>2561356330772</v>
      </c>
      <c r="E18" s="44">
        <v>1662371639854</v>
      </c>
      <c r="F18" s="156">
        <f t="shared" si="0"/>
        <v>1.5407844247132094</v>
      </c>
    </row>
    <row r="19" spans="1:6" ht="15.75" thickBot="1" x14ac:dyDescent="0.3">
      <c r="A19" s="70"/>
      <c r="B19" s="8"/>
      <c r="C19" s="72">
        <v>2021</v>
      </c>
      <c r="D19" s="44">
        <v>2611453882957</v>
      </c>
      <c r="E19" s="44">
        <v>1561589927097</v>
      </c>
      <c r="F19" s="156">
        <f t="shared" si="0"/>
        <v>1.6723045132672572</v>
      </c>
    </row>
    <row r="20" spans="1:6" ht="15.75" thickBot="1" x14ac:dyDescent="0.3">
      <c r="A20" s="70"/>
      <c r="B20" s="8"/>
      <c r="C20" s="72">
        <v>2022</v>
      </c>
      <c r="D20" s="44">
        <v>2939127518442</v>
      </c>
      <c r="E20" s="44">
        <v>1202912285419</v>
      </c>
      <c r="F20" s="156">
        <f t="shared" si="0"/>
        <v>2.4433431714584568</v>
      </c>
    </row>
    <row r="21" spans="1:6" ht="15.75" thickBot="1" x14ac:dyDescent="0.3">
      <c r="A21" s="70"/>
      <c r="B21" s="9"/>
      <c r="C21" s="73">
        <v>2023</v>
      </c>
      <c r="D21" s="127">
        <v>2948906288696</v>
      </c>
      <c r="E21" s="127">
        <v>1106844618075</v>
      </c>
      <c r="F21" s="156">
        <f t="shared" si="0"/>
        <v>2.6642459479314029</v>
      </c>
    </row>
    <row r="22" spans="1:6" ht="15.75" thickBot="1" x14ac:dyDescent="0.3">
      <c r="A22" s="20">
        <v>5</v>
      </c>
      <c r="B22" s="30" t="s">
        <v>36</v>
      </c>
      <c r="C22" s="71">
        <v>2020</v>
      </c>
      <c r="D22" s="42">
        <v>125161736940</v>
      </c>
      <c r="E22" s="37">
        <v>961711929701</v>
      </c>
      <c r="F22" s="156">
        <f t="shared" si="0"/>
        <v>0.13014472741220259</v>
      </c>
    </row>
    <row r="23" spans="1:6" ht="15.75" thickBot="1" x14ac:dyDescent="0.3">
      <c r="A23" s="70"/>
      <c r="B23" s="13"/>
      <c r="C23" s="72">
        <v>2021</v>
      </c>
      <c r="D23" s="44">
        <v>124445640572</v>
      </c>
      <c r="E23" s="37">
        <v>1022814971132</v>
      </c>
      <c r="F23" s="156">
        <f t="shared" si="0"/>
        <v>0.12166974876626008</v>
      </c>
    </row>
    <row r="24" spans="1:6" ht="15.75" thickBot="1" x14ac:dyDescent="0.3">
      <c r="A24" s="70"/>
      <c r="B24" s="13"/>
      <c r="C24" s="72">
        <v>2022</v>
      </c>
      <c r="D24" s="44">
        <v>133323429397</v>
      </c>
      <c r="E24" s="44">
        <v>941454031015</v>
      </c>
      <c r="F24" s="156">
        <f t="shared" si="0"/>
        <v>0.1416143805271739</v>
      </c>
    </row>
    <row r="25" spans="1:6" ht="15.75" thickBot="1" x14ac:dyDescent="0.3">
      <c r="A25" s="70"/>
      <c r="B25" s="14"/>
      <c r="C25" s="73">
        <v>2023</v>
      </c>
      <c r="D25" s="48">
        <v>136086922155</v>
      </c>
      <c r="E25" s="127">
        <v>952639271054</v>
      </c>
      <c r="F25" s="156">
        <f t="shared" si="0"/>
        <v>0.14285252171520646</v>
      </c>
    </row>
    <row r="26" spans="1:6" ht="15.75" thickBot="1" x14ac:dyDescent="0.3">
      <c r="A26" s="20">
        <v>6</v>
      </c>
      <c r="B26" s="32" t="s">
        <v>37</v>
      </c>
      <c r="C26" s="71">
        <v>2020</v>
      </c>
      <c r="D26" s="152">
        <v>305958833204</v>
      </c>
      <c r="E26" s="37">
        <v>1260714994864</v>
      </c>
      <c r="F26" s="156">
        <f t="shared" si="0"/>
        <v>0.24268675668207262</v>
      </c>
    </row>
    <row r="27" spans="1:6" ht="15.75" thickBot="1" x14ac:dyDescent="0.3">
      <c r="A27" s="70"/>
      <c r="B27" s="76"/>
      <c r="C27" s="72">
        <v>2021</v>
      </c>
      <c r="D27" s="44">
        <v>310020233374</v>
      </c>
      <c r="E27" s="37">
        <v>1387366962835</v>
      </c>
      <c r="F27" s="156">
        <f t="shared" si="0"/>
        <v>0.22345943191590242</v>
      </c>
    </row>
    <row r="28" spans="1:6" ht="15.75" thickBot="1" x14ac:dyDescent="0.3">
      <c r="A28" s="70"/>
      <c r="B28" s="30"/>
      <c r="C28" s="72">
        <v>2022</v>
      </c>
      <c r="D28" s="44">
        <v>168244583827</v>
      </c>
      <c r="E28" s="44">
        <v>1550042869748</v>
      </c>
      <c r="F28" s="156">
        <f t="shared" si="0"/>
        <v>0.10854189075064263</v>
      </c>
    </row>
    <row r="29" spans="1:6" ht="15.75" thickBot="1" x14ac:dyDescent="0.3">
      <c r="A29" s="70"/>
      <c r="B29" s="14"/>
      <c r="C29" s="73">
        <v>2023</v>
      </c>
      <c r="D29" s="127">
        <v>251275135465</v>
      </c>
      <c r="E29" s="127">
        <v>1642285662293</v>
      </c>
      <c r="F29" s="156">
        <f t="shared" si="0"/>
        <v>0.15300330584032709</v>
      </c>
    </row>
    <row r="30" spans="1:6" ht="15.75" thickBot="1" x14ac:dyDescent="0.3">
      <c r="A30" s="20">
        <v>7</v>
      </c>
      <c r="B30" s="10" t="s">
        <v>38</v>
      </c>
      <c r="C30" s="71">
        <v>2020</v>
      </c>
      <c r="D30" s="42">
        <v>416194010942</v>
      </c>
      <c r="E30" s="37">
        <v>894746110680</v>
      </c>
      <c r="F30" s="156">
        <f t="shared" si="0"/>
        <v>0.46515319370954944</v>
      </c>
    </row>
    <row r="31" spans="1:6" ht="15.75" thickBot="1" x14ac:dyDescent="0.3">
      <c r="A31" s="70"/>
      <c r="B31" s="13"/>
      <c r="C31" s="72">
        <v>2021</v>
      </c>
      <c r="D31" s="44">
        <v>346601683606</v>
      </c>
      <c r="E31" s="37">
        <v>1001579893307</v>
      </c>
      <c r="F31" s="156">
        <f t="shared" si="0"/>
        <v>0.34605495370079392</v>
      </c>
    </row>
    <row r="32" spans="1:6" ht="15.75" thickBot="1" x14ac:dyDescent="0.3">
      <c r="A32" s="70"/>
      <c r="B32" s="13"/>
      <c r="C32" s="72">
        <v>2022</v>
      </c>
      <c r="D32" s="44">
        <v>508372748127</v>
      </c>
      <c r="E32" s="44">
        <v>1185150863287</v>
      </c>
      <c r="F32" s="156">
        <f t="shared" si="0"/>
        <v>0.42895192829462658</v>
      </c>
    </row>
    <row r="33" spans="1:6" ht="15.75" thickBot="1" x14ac:dyDescent="0.3">
      <c r="A33" s="70"/>
      <c r="B33" s="14"/>
      <c r="C33" s="73">
        <v>2023</v>
      </c>
      <c r="D33" s="127">
        <v>781642680910</v>
      </c>
      <c r="E33" s="127">
        <v>1514585030778</v>
      </c>
      <c r="F33" s="156">
        <f t="shared" si="0"/>
        <v>0.51607712015250273</v>
      </c>
    </row>
    <row r="34" spans="1:6" ht="15.75" thickBot="1" x14ac:dyDescent="0.3">
      <c r="A34" s="20">
        <v>8</v>
      </c>
      <c r="B34" s="77" t="s">
        <v>39</v>
      </c>
      <c r="C34" s="71">
        <v>2020</v>
      </c>
      <c r="D34" s="42">
        <v>205681950000</v>
      </c>
      <c r="E34" s="37">
        <v>1019898963000</v>
      </c>
      <c r="F34" s="156">
        <f t="shared" si="0"/>
        <v>0.20166894708373187</v>
      </c>
    </row>
    <row r="35" spans="1:6" ht="15.75" thickBot="1" x14ac:dyDescent="0.3">
      <c r="A35" s="70"/>
      <c r="B35" s="13"/>
      <c r="C35" s="72">
        <v>2021</v>
      </c>
      <c r="D35" s="44">
        <v>298548048000</v>
      </c>
      <c r="E35" s="37">
        <v>1010174017000</v>
      </c>
      <c r="F35" s="156">
        <f t="shared" si="0"/>
        <v>0.29554120673844259</v>
      </c>
    </row>
    <row r="36" spans="1:6" ht="15.75" thickBot="1" x14ac:dyDescent="0.3">
      <c r="A36" s="70"/>
      <c r="B36" s="13"/>
      <c r="C36" s="72">
        <v>2022</v>
      </c>
      <c r="D36" s="44">
        <v>306410502000</v>
      </c>
      <c r="E36" s="44">
        <v>1000775865000</v>
      </c>
      <c r="F36" s="156">
        <f t="shared" si="0"/>
        <v>0.30617295312172621</v>
      </c>
    </row>
    <row r="37" spans="1:6" ht="15.75" thickBot="1" x14ac:dyDescent="0.3">
      <c r="A37" s="70"/>
      <c r="B37" s="14"/>
      <c r="C37" s="73">
        <v>2023</v>
      </c>
      <c r="D37" s="127">
        <v>273635750000</v>
      </c>
      <c r="E37" s="127">
        <v>934414260000</v>
      </c>
      <c r="F37" s="156">
        <f t="shared" si="0"/>
        <v>0.2928420099239496</v>
      </c>
    </row>
    <row r="38" spans="1:6" ht="15.75" thickBot="1" x14ac:dyDescent="0.3">
      <c r="A38" s="20">
        <v>9</v>
      </c>
      <c r="B38" s="78" t="s">
        <v>40</v>
      </c>
      <c r="C38" s="71">
        <v>2020</v>
      </c>
      <c r="D38" s="44">
        <v>1025042000000</v>
      </c>
      <c r="E38" s="37">
        <v>4655596000000</v>
      </c>
      <c r="F38" s="156">
        <f t="shared" si="0"/>
        <v>0.22017417318856705</v>
      </c>
    </row>
    <row r="39" spans="1:6" ht="15.75" thickBot="1" x14ac:dyDescent="0.3">
      <c r="A39" s="70"/>
      <c r="B39" s="13"/>
      <c r="C39" s="72">
        <v>2021</v>
      </c>
      <c r="D39" s="44">
        <v>1277906000000</v>
      </c>
      <c r="E39" s="37">
        <v>5019381000000</v>
      </c>
      <c r="F39" s="156">
        <f t="shared" si="0"/>
        <v>0.25459434141381176</v>
      </c>
    </row>
    <row r="40" spans="1:6" ht="15.75" thickBot="1" x14ac:dyDescent="0.3">
      <c r="A40" s="70"/>
      <c r="B40" s="13"/>
      <c r="C40" s="72">
        <v>2022</v>
      </c>
      <c r="D40" s="44">
        <v>1467035000000</v>
      </c>
      <c r="E40" s="44">
        <v>5411262000000</v>
      </c>
      <c r="F40" s="156">
        <f t="shared" si="0"/>
        <v>0.27110773789921833</v>
      </c>
    </row>
    <row r="41" spans="1:6" ht="15.75" thickBot="1" x14ac:dyDescent="0.3">
      <c r="A41" s="74"/>
      <c r="B41" s="14"/>
      <c r="C41" s="73">
        <v>2023</v>
      </c>
      <c r="D41" s="127">
        <v>1335148000000</v>
      </c>
      <c r="E41" s="127">
        <v>5831732000000</v>
      </c>
      <c r="F41" s="156">
        <f t="shared" si="0"/>
        <v>0.22894536305852189</v>
      </c>
    </row>
    <row r="42" spans="1:6" ht="15.75" thickBot="1" x14ac:dyDescent="0.3">
      <c r="A42" s="20">
        <v>10</v>
      </c>
      <c r="B42" s="32" t="s">
        <v>41</v>
      </c>
      <c r="C42" s="71">
        <v>2020</v>
      </c>
      <c r="D42" s="42">
        <v>56950719933</v>
      </c>
      <c r="E42" s="42">
        <v>56241516258</v>
      </c>
      <c r="F42" s="156">
        <f t="shared" si="0"/>
        <v>1.0126099671948143</v>
      </c>
    </row>
    <row r="43" spans="1:6" ht="15.75" thickBot="1" x14ac:dyDescent="0.3">
      <c r="A43" s="70"/>
      <c r="B43" s="13"/>
      <c r="C43" s="72">
        <v>2021</v>
      </c>
      <c r="D43" s="44">
        <v>62754664235</v>
      </c>
      <c r="E43" s="44">
        <v>43740688728</v>
      </c>
      <c r="F43" s="156">
        <f t="shared" si="0"/>
        <v>1.4346976707485739</v>
      </c>
    </row>
    <row r="44" spans="1:6" ht="15.75" thickBot="1" x14ac:dyDescent="0.3">
      <c r="A44" s="70"/>
      <c r="B44" s="13"/>
      <c r="C44" s="72">
        <v>2022</v>
      </c>
      <c r="D44" s="44">
        <v>60641748902</v>
      </c>
      <c r="E44" s="44">
        <v>41655447592</v>
      </c>
      <c r="F44" s="156">
        <f t="shared" si="0"/>
        <v>1.4557939575146073</v>
      </c>
    </row>
    <row r="45" spans="1:6" ht="15.75" thickBot="1" x14ac:dyDescent="0.3">
      <c r="A45" s="70"/>
      <c r="B45" s="14"/>
      <c r="C45" s="73">
        <v>2023</v>
      </c>
      <c r="D45" s="127">
        <v>29567169865</v>
      </c>
      <c r="E45" s="128">
        <v>21426725878</v>
      </c>
      <c r="F45" s="156">
        <f t="shared" si="0"/>
        <v>1.3799201069426217</v>
      </c>
    </row>
    <row r="46" spans="1:6" ht="15.75" thickBot="1" x14ac:dyDescent="0.3">
      <c r="A46" s="20">
        <v>11</v>
      </c>
      <c r="B46" s="10" t="s">
        <v>89</v>
      </c>
      <c r="C46" s="71">
        <v>2020</v>
      </c>
      <c r="D46" s="42">
        <v>3676532851880</v>
      </c>
      <c r="E46" s="37">
        <v>2894436789153</v>
      </c>
      <c r="F46" s="156">
        <f t="shared" si="0"/>
        <v>1.2702066480283596</v>
      </c>
    </row>
    <row r="47" spans="1:6" ht="15.75" thickBot="1" x14ac:dyDescent="0.3">
      <c r="A47" s="70"/>
      <c r="B47" s="13"/>
      <c r="C47" s="72">
        <v>2021</v>
      </c>
      <c r="D47" s="44">
        <v>3735944249731</v>
      </c>
      <c r="E47" s="37">
        <v>3030658030412</v>
      </c>
      <c r="F47" s="156">
        <f t="shared" si="0"/>
        <v>1.2327171895481459</v>
      </c>
    </row>
    <row r="48" spans="1:6" ht="15.75" thickBot="1" x14ac:dyDescent="0.3">
      <c r="A48" s="70"/>
      <c r="B48" s="8"/>
      <c r="C48" s="72">
        <v>2022</v>
      </c>
      <c r="D48" s="44">
        <v>3975927432106</v>
      </c>
      <c r="E48" s="44">
        <v>3351444502184</v>
      </c>
      <c r="F48" s="156">
        <f t="shared" si="0"/>
        <v>1.1863324693322685</v>
      </c>
    </row>
    <row r="49" spans="1:6" ht="15.75" thickBot="1" x14ac:dyDescent="0.3">
      <c r="A49" s="70"/>
      <c r="B49" s="9"/>
      <c r="C49" s="73">
        <v>2023</v>
      </c>
      <c r="D49" s="127">
        <v>3518496516469</v>
      </c>
      <c r="E49" s="127">
        <v>3909211386219</v>
      </c>
      <c r="F49" s="156">
        <f t="shared" si="0"/>
        <v>0.90005276482940455</v>
      </c>
    </row>
    <row r="50" spans="1:6" ht="15.75" thickBot="1" x14ac:dyDescent="0.3">
      <c r="A50" s="5">
        <v>12</v>
      </c>
      <c r="B50" s="10" t="s">
        <v>42</v>
      </c>
      <c r="C50" s="71">
        <v>2020</v>
      </c>
      <c r="D50" s="42">
        <v>244363297557</v>
      </c>
      <c r="E50" s="37">
        <v>662560916609</v>
      </c>
      <c r="F50" s="156">
        <f t="shared" si="0"/>
        <v>0.36881634794828561</v>
      </c>
    </row>
    <row r="51" spans="1:6" ht="15.75" thickBot="1" x14ac:dyDescent="0.3">
      <c r="A51" s="7"/>
      <c r="B51" s="8"/>
      <c r="C51" s="72">
        <v>2021</v>
      </c>
      <c r="D51" s="44">
        <v>320458715888</v>
      </c>
      <c r="E51" s="37">
        <v>668660599446</v>
      </c>
      <c r="F51" s="156">
        <f t="shared" si="0"/>
        <v>0.47925467143347028</v>
      </c>
    </row>
    <row r="52" spans="1:6" ht="15.75" thickBot="1" x14ac:dyDescent="0.3">
      <c r="A52" s="7"/>
      <c r="B52" s="8"/>
      <c r="C52" s="72">
        <v>2022</v>
      </c>
      <c r="D52" s="44">
        <v>142744113133</v>
      </c>
      <c r="E52" s="44">
        <v>668859547083</v>
      </c>
      <c r="F52" s="156">
        <f t="shared" si="0"/>
        <v>0.21341418202899123</v>
      </c>
    </row>
    <row r="53" spans="1:6" ht="15.75" thickBot="1" x14ac:dyDescent="0.3">
      <c r="A53" s="7"/>
      <c r="B53" s="9"/>
      <c r="C53" s="73">
        <v>2023</v>
      </c>
      <c r="D53" s="127">
        <v>384617373377</v>
      </c>
      <c r="E53" s="127">
        <v>661573606369</v>
      </c>
      <c r="F53" s="156">
        <f t="shared" si="0"/>
        <v>0.58136746943086992</v>
      </c>
    </row>
    <row r="54" spans="1:6" ht="15.75" thickBot="1" x14ac:dyDescent="0.3">
      <c r="A54" s="5">
        <v>13</v>
      </c>
      <c r="B54" s="10" t="s">
        <v>43</v>
      </c>
      <c r="C54" s="71">
        <v>2020</v>
      </c>
      <c r="D54" s="42">
        <v>53270272000000</v>
      </c>
      <c r="E54" s="37">
        <v>50318053000000</v>
      </c>
      <c r="F54" s="156">
        <f t="shared" si="0"/>
        <v>1.0586711691726227</v>
      </c>
    </row>
    <row r="55" spans="1:6" ht="15.75" thickBot="1" x14ac:dyDescent="0.3">
      <c r="A55" s="7"/>
      <c r="B55" s="8"/>
      <c r="C55" s="72">
        <v>2021</v>
      </c>
      <c r="D55" s="43">
        <v>63342765000000</v>
      </c>
      <c r="E55" s="37">
        <v>54723863000000</v>
      </c>
      <c r="F55" s="156">
        <f t="shared" si="0"/>
        <v>1.1574980552816603</v>
      </c>
    </row>
    <row r="56" spans="1:6" ht="15.75" thickBot="1" x14ac:dyDescent="0.3">
      <c r="A56" s="7"/>
      <c r="B56" s="8"/>
      <c r="C56" s="72">
        <v>2022</v>
      </c>
      <c r="D56" s="43">
        <v>57832529000000</v>
      </c>
      <c r="E56" s="44">
        <v>57473007000000</v>
      </c>
      <c r="F56" s="156">
        <f t="shared" si="0"/>
        <v>1.0062554931221885</v>
      </c>
    </row>
    <row r="57" spans="1:6" ht="15.75" thickBot="1" x14ac:dyDescent="0.3">
      <c r="A57" s="7"/>
      <c r="B57" s="9"/>
      <c r="C57" s="73">
        <v>2023</v>
      </c>
      <c r="D57" s="127">
        <v>57163043000000</v>
      </c>
      <c r="E57" s="127">
        <v>62104033000000</v>
      </c>
      <c r="F57" s="156">
        <f t="shared" si="0"/>
        <v>0.92044011054805408</v>
      </c>
    </row>
    <row r="58" spans="1:6" ht="15.75" thickBot="1" x14ac:dyDescent="0.3">
      <c r="A58" s="5">
        <v>14</v>
      </c>
      <c r="B58" s="10" t="s">
        <v>44</v>
      </c>
      <c r="C58" s="71">
        <v>2020</v>
      </c>
      <c r="D58" s="42">
        <v>25243798592</v>
      </c>
      <c r="E58" s="42">
        <v>317895683657</v>
      </c>
      <c r="F58" s="156">
        <f t="shared" si="0"/>
        <v>7.9409063695364004E-2</v>
      </c>
    </row>
    <row r="59" spans="1:6" ht="15.75" thickBot="1" x14ac:dyDescent="0.3">
      <c r="A59" s="7"/>
      <c r="B59" s="8"/>
      <c r="C59" s="72">
        <v>2021</v>
      </c>
      <c r="D59" s="44">
        <v>24936870589</v>
      </c>
      <c r="E59" s="44">
        <v>274358358588</v>
      </c>
      <c r="F59" s="156">
        <f t="shared" si="0"/>
        <v>9.0891601470933642E-2</v>
      </c>
    </row>
    <row r="60" spans="1:6" ht="15.75" thickBot="1" x14ac:dyDescent="0.3">
      <c r="A60" s="7"/>
      <c r="B60" s="8"/>
      <c r="C60" s="72">
        <v>2022</v>
      </c>
      <c r="D60" s="44">
        <v>25310534436</v>
      </c>
      <c r="E60" s="44">
        <v>226358718564</v>
      </c>
      <c r="F60" s="156">
        <f t="shared" si="0"/>
        <v>0.11181603517005144</v>
      </c>
    </row>
    <row r="61" spans="1:6" ht="15.75" thickBot="1" x14ac:dyDescent="0.3">
      <c r="A61" s="7"/>
      <c r="B61" s="9"/>
      <c r="C61" s="73">
        <v>2023</v>
      </c>
      <c r="D61" s="127">
        <v>23647832963</v>
      </c>
      <c r="E61" s="127">
        <v>191497559992</v>
      </c>
      <c r="F61" s="156">
        <f t="shared" si="0"/>
        <v>0.12348895183827883</v>
      </c>
    </row>
    <row r="62" spans="1:6" ht="15.75" thickBot="1" x14ac:dyDescent="0.3">
      <c r="A62" s="5">
        <v>15</v>
      </c>
      <c r="B62" s="10" t="s">
        <v>45</v>
      </c>
      <c r="C62" s="71">
        <v>2020</v>
      </c>
      <c r="D62" s="42">
        <v>63404922846</v>
      </c>
      <c r="E62" s="42">
        <v>69133692905</v>
      </c>
      <c r="F62" s="156">
        <f t="shared" si="0"/>
        <v>0.91713490458448121</v>
      </c>
    </row>
    <row r="63" spans="1:6" ht="15.75" thickBot="1" x14ac:dyDescent="0.3">
      <c r="A63" s="7"/>
      <c r="B63" s="8"/>
      <c r="C63" s="72">
        <v>2021</v>
      </c>
      <c r="D63" s="44">
        <v>58357126496</v>
      </c>
      <c r="E63" s="44">
        <v>70724745093</v>
      </c>
      <c r="F63" s="156">
        <f t="shared" si="0"/>
        <v>0.82513024853271488</v>
      </c>
    </row>
    <row r="64" spans="1:6" ht="15.75" thickBot="1" x14ac:dyDescent="0.3">
      <c r="A64" s="7"/>
      <c r="B64" s="8"/>
      <c r="C64" s="72">
        <v>2022</v>
      </c>
      <c r="D64" s="44">
        <v>52878769446</v>
      </c>
      <c r="E64" s="44">
        <v>72756417261</v>
      </c>
      <c r="F64" s="156">
        <f t="shared" si="0"/>
        <v>0.72679182725981861</v>
      </c>
    </row>
    <row r="65" spans="1:6" ht="15.75" thickBot="1" x14ac:dyDescent="0.3">
      <c r="A65" s="7"/>
      <c r="B65" s="9"/>
      <c r="C65" s="73">
        <v>2023</v>
      </c>
      <c r="D65" s="127">
        <v>67502137313</v>
      </c>
      <c r="E65" s="127">
        <v>73686172369</v>
      </c>
      <c r="F65" s="156">
        <f t="shared" si="0"/>
        <v>0.91607604443026214</v>
      </c>
    </row>
    <row r="66" spans="1:6" ht="15.75" thickBot="1" x14ac:dyDescent="0.3">
      <c r="A66" s="5">
        <v>16</v>
      </c>
      <c r="B66" s="10" t="s">
        <v>46</v>
      </c>
      <c r="C66" s="71">
        <v>2020</v>
      </c>
      <c r="D66" s="42">
        <v>83998472000000</v>
      </c>
      <c r="E66" s="37">
        <v>79138044000000</v>
      </c>
      <c r="F66" s="156">
        <f t="shared" si="0"/>
        <v>1.0614170853148708</v>
      </c>
    </row>
    <row r="67" spans="1:6" ht="15.75" thickBot="1" x14ac:dyDescent="0.3">
      <c r="A67" s="7"/>
      <c r="B67" s="8"/>
      <c r="C67" s="72">
        <v>2021</v>
      </c>
      <c r="D67" s="153">
        <v>92724082000000</v>
      </c>
      <c r="E67" s="37">
        <v>86632111000000</v>
      </c>
      <c r="F67" s="156">
        <f t="shared" si="0"/>
        <v>1.0703200110176236</v>
      </c>
    </row>
    <row r="68" spans="1:6" ht="15.75" thickBot="1" x14ac:dyDescent="0.3">
      <c r="A68" s="7"/>
      <c r="B68" s="8"/>
      <c r="C68" s="72">
        <v>2022</v>
      </c>
      <c r="D68" s="44">
        <v>86810262000000</v>
      </c>
      <c r="E68" s="44">
        <v>93623038000000</v>
      </c>
      <c r="F68" s="156">
        <f t="shared" si="0"/>
        <v>0.92723184223096888</v>
      </c>
    </row>
    <row r="69" spans="1:6" ht="15.75" thickBot="1" x14ac:dyDescent="0.3">
      <c r="A69" s="7"/>
      <c r="B69" s="9"/>
      <c r="C69" s="73">
        <v>2023</v>
      </c>
      <c r="D69" s="127">
        <v>86123066000000</v>
      </c>
      <c r="E69" s="127">
        <v>100464891000000</v>
      </c>
      <c r="F69" s="156">
        <f t="shared" si="0"/>
        <v>0.8572454032722735</v>
      </c>
    </row>
    <row r="70" spans="1:6" ht="15.75" thickBot="1" x14ac:dyDescent="0.3">
      <c r="A70" s="5">
        <v>17</v>
      </c>
      <c r="B70" s="10" t="s">
        <v>47</v>
      </c>
      <c r="C70" s="71">
        <v>2020</v>
      </c>
      <c r="D70" s="42">
        <v>233905945919</v>
      </c>
      <c r="E70" s="37">
        <v>440900964118</v>
      </c>
      <c r="F70" s="156">
        <f t="shared" si="0"/>
        <v>0.53051810940562805</v>
      </c>
    </row>
    <row r="71" spans="1:6" ht="15.75" thickBot="1" x14ac:dyDescent="0.3">
      <c r="A71" s="7"/>
      <c r="B71" s="8"/>
      <c r="C71" s="72">
        <v>2021</v>
      </c>
      <c r="D71" s="44">
        <v>181900755126</v>
      </c>
      <c r="E71" s="37">
        <v>585825528987</v>
      </c>
      <c r="F71" s="156">
        <f t="shared" ref="F71:F113" si="1">SUM(D71/E71)</f>
        <v>0.31050329172328806</v>
      </c>
    </row>
    <row r="72" spans="1:6" ht="15.75" thickBot="1" x14ac:dyDescent="0.3">
      <c r="A72" s="7"/>
      <c r="B72" s="8"/>
      <c r="C72" s="72">
        <v>2022</v>
      </c>
      <c r="D72" s="153">
        <v>156594539652</v>
      </c>
      <c r="E72" s="44">
        <v>703505819337</v>
      </c>
      <c r="F72" s="156">
        <f t="shared" si="1"/>
        <v>0.22259167635539714</v>
      </c>
    </row>
    <row r="73" spans="1:6" ht="15.75" thickBot="1" x14ac:dyDescent="0.3">
      <c r="A73" s="7"/>
      <c r="B73" s="9"/>
      <c r="C73" s="73">
        <v>2023</v>
      </c>
      <c r="D73" s="127">
        <v>157605395595</v>
      </c>
      <c r="E73" s="127">
        <v>670772958412</v>
      </c>
      <c r="F73" s="156">
        <f t="shared" si="1"/>
        <v>0.23496086659205501</v>
      </c>
    </row>
    <row r="74" spans="1:6" ht="15.75" thickBot="1" x14ac:dyDescent="0.3">
      <c r="A74" s="5">
        <v>18</v>
      </c>
      <c r="B74" s="77" t="s">
        <v>48</v>
      </c>
      <c r="C74" s="71">
        <v>2020</v>
      </c>
      <c r="D74" s="44">
        <v>55861608352</v>
      </c>
      <c r="E74" s="42">
        <v>-49055623934</v>
      </c>
      <c r="F74" s="156">
        <f t="shared" si="1"/>
        <v>-1.1387401458221558</v>
      </c>
    </row>
    <row r="75" spans="1:6" ht="15.75" thickBot="1" x14ac:dyDescent="0.3">
      <c r="A75" s="7"/>
      <c r="B75" s="8"/>
      <c r="C75" s="72">
        <v>2021</v>
      </c>
      <c r="D75" s="44">
        <v>149731752468</v>
      </c>
      <c r="E75" s="44">
        <v>-9959527491</v>
      </c>
      <c r="F75" s="156">
        <f t="shared" si="1"/>
        <v>-15.034021704674865</v>
      </c>
    </row>
    <row r="76" spans="1:6" ht="15.75" thickBot="1" x14ac:dyDescent="0.3">
      <c r="A76" s="7"/>
      <c r="B76" s="8"/>
      <c r="C76" s="72">
        <v>2022</v>
      </c>
      <c r="D76" s="44">
        <v>91807797940</v>
      </c>
      <c r="E76" s="44">
        <v>44823902995</v>
      </c>
      <c r="F76" s="156">
        <f t="shared" si="1"/>
        <v>2.0481883951569531</v>
      </c>
    </row>
    <row r="77" spans="1:6" ht="15.75" thickBot="1" x14ac:dyDescent="0.3">
      <c r="A77" s="11"/>
      <c r="B77" s="9"/>
      <c r="C77" s="73">
        <v>2023</v>
      </c>
      <c r="D77" s="127">
        <v>93954352582</v>
      </c>
      <c r="E77" s="127">
        <v>43081807999</v>
      </c>
      <c r="F77" s="156">
        <f t="shared" si="1"/>
        <v>2.1808358782013242</v>
      </c>
    </row>
    <row r="78" spans="1:6" ht="15.75" thickBot="1" x14ac:dyDescent="0.3">
      <c r="A78" s="5">
        <v>19</v>
      </c>
      <c r="B78" s="6" t="s">
        <v>49</v>
      </c>
      <c r="C78" s="71">
        <v>2020</v>
      </c>
      <c r="D78" s="42">
        <v>1474019000000</v>
      </c>
      <c r="E78" s="37">
        <v>1433406000000</v>
      </c>
      <c r="F78" s="156">
        <f t="shared" si="1"/>
        <v>1.0283332147346949</v>
      </c>
    </row>
    <row r="79" spans="1:6" ht="15.75" thickBot="1" x14ac:dyDescent="0.3">
      <c r="A79" s="7"/>
      <c r="B79" s="8"/>
      <c r="C79" s="72">
        <v>2021</v>
      </c>
      <c r="D79" s="44">
        <v>1822860000000</v>
      </c>
      <c r="E79" s="37">
        <v>1099157000000</v>
      </c>
      <c r="F79" s="156">
        <f t="shared" si="1"/>
        <v>1.6584164045718675</v>
      </c>
    </row>
    <row r="80" spans="1:6" ht="15.75" thickBot="1" x14ac:dyDescent="0.3">
      <c r="A80" s="7"/>
      <c r="B80" s="8"/>
      <c r="C80" s="72">
        <v>2022</v>
      </c>
      <c r="D80" s="44">
        <v>2301227000000</v>
      </c>
      <c r="E80" s="44">
        <v>1073275000000</v>
      </c>
      <c r="F80" s="156">
        <f t="shared" si="1"/>
        <v>2.1441168386480634</v>
      </c>
    </row>
    <row r="81" spans="1:6" ht="15.75" thickBot="1" x14ac:dyDescent="0.3">
      <c r="A81" s="7"/>
      <c r="B81" s="9"/>
      <c r="C81" s="73">
        <v>2023</v>
      </c>
      <c r="D81" s="127">
        <v>2015987000000</v>
      </c>
      <c r="E81" s="128">
        <v>1391455000000</v>
      </c>
      <c r="F81" s="156">
        <f t="shared" si="1"/>
        <v>1.4488337747178313</v>
      </c>
    </row>
    <row r="82" spans="1:6" ht="15.75" thickBot="1" x14ac:dyDescent="0.3">
      <c r="A82" s="5">
        <v>20</v>
      </c>
      <c r="B82" s="10" t="s">
        <v>50</v>
      </c>
      <c r="C82" s="71">
        <v>2020</v>
      </c>
      <c r="D82" s="42">
        <v>8506032464592</v>
      </c>
      <c r="E82" s="37">
        <v>11271468049958</v>
      </c>
      <c r="F82" s="156">
        <f t="shared" si="1"/>
        <v>0.75465169460545078</v>
      </c>
    </row>
    <row r="83" spans="1:6" ht="15.75" thickBot="1" x14ac:dyDescent="0.3">
      <c r="A83" s="7"/>
      <c r="B83" s="8"/>
      <c r="C83" s="72">
        <v>2021</v>
      </c>
      <c r="D83" s="44">
        <v>8557621869393</v>
      </c>
      <c r="E83" s="37">
        <v>11360031396135</v>
      </c>
      <c r="F83" s="156">
        <f t="shared" si="1"/>
        <v>0.75330970232217331</v>
      </c>
    </row>
    <row r="84" spans="1:6" ht="15.75" thickBot="1" x14ac:dyDescent="0.3">
      <c r="A84" s="7"/>
      <c r="B84" s="8"/>
      <c r="C84" s="72">
        <v>2022</v>
      </c>
      <c r="D84" s="44">
        <v>9441466604896</v>
      </c>
      <c r="E84" s="44">
        <v>12834694090515</v>
      </c>
      <c r="F84" s="156">
        <f t="shared" si="1"/>
        <v>0.73562069639613481</v>
      </c>
    </row>
    <row r="85" spans="1:6" ht="15.75" thickBot="1" x14ac:dyDescent="0.3">
      <c r="A85" s="7"/>
      <c r="B85" s="75"/>
      <c r="C85" s="73">
        <v>2023</v>
      </c>
      <c r="D85" s="127">
        <v>8588315775736</v>
      </c>
      <c r="E85" s="127">
        <v>15282089186736</v>
      </c>
      <c r="F85" s="156">
        <f t="shared" si="1"/>
        <v>0.56198571221467408</v>
      </c>
    </row>
    <row r="86" spans="1:6" ht="15.75" thickBot="1" x14ac:dyDescent="0.3">
      <c r="A86" s="20">
        <v>21</v>
      </c>
      <c r="B86" s="19" t="s">
        <v>53</v>
      </c>
      <c r="C86" s="71">
        <v>2020</v>
      </c>
      <c r="D86" s="42">
        <v>645223998886</v>
      </c>
      <c r="E86" s="42">
        <v>120151540897</v>
      </c>
      <c r="F86" s="156">
        <f t="shared" si="1"/>
        <v>5.3700850947814205</v>
      </c>
    </row>
    <row r="87" spans="1:6" ht="15.75" thickBot="1" x14ac:dyDescent="0.3">
      <c r="A87" s="70"/>
      <c r="B87" s="13"/>
      <c r="C87" s="72">
        <v>2021</v>
      </c>
      <c r="D87" s="44">
        <v>660177282573</v>
      </c>
      <c r="E87" s="44">
        <v>48717502312</v>
      </c>
      <c r="F87" s="156">
        <f t="shared" si="1"/>
        <v>13.551131549089831</v>
      </c>
    </row>
    <row r="88" spans="1:6" ht="15.75" thickBot="1" x14ac:dyDescent="0.3">
      <c r="A88" s="70"/>
      <c r="B88" s="13"/>
      <c r="C88" s="72">
        <v>2022</v>
      </c>
      <c r="D88" s="44">
        <v>666499450770</v>
      </c>
      <c r="E88" s="44">
        <v>39120716694</v>
      </c>
      <c r="F88" s="156">
        <f t="shared" si="1"/>
        <v>17.036994899232557</v>
      </c>
    </row>
    <row r="89" spans="1:6" ht="15.75" thickBot="1" x14ac:dyDescent="0.3">
      <c r="A89" s="70"/>
      <c r="B89" s="14"/>
      <c r="C89" s="73">
        <v>2023</v>
      </c>
      <c r="D89" s="127">
        <v>85891241704</v>
      </c>
      <c r="E89" s="127">
        <v>66082211930</v>
      </c>
      <c r="F89" s="156">
        <f t="shared" si="1"/>
        <v>1.2997634188604861</v>
      </c>
    </row>
    <row r="90" spans="1:6" ht="15.75" thickBot="1" x14ac:dyDescent="0.3">
      <c r="A90" s="20">
        <v>22</v>
      </c>
      <c r="B90" s="10" t="s">
        <v>54</v>
      </c>
      <c r="C90" s="71">
        <v>2020</v>
      </c>
      <c r="D90" s="42">
        <v>1224495624254</v>
      </c>
      <c r="E90" s="44">
        <v>3227671047731</v>
      </c>
      <c r="F90" s="156">
        <f t="shared" si="1"/>
        <v>0.37937435573392786</v>
      </c>
    </row>
    <row r="91" spans="1:6" ht="15.75" thickBot="1" x14ac:dyDescent="0.3">
      <c r="A91" s="70"/>
      <c r="B91" s="13"/>
      <c r="C91" s="72">
        <v>2021</v>
      </c>
      <c r="D91" s="43">
        <v>1341864891951</v>
      </c>
      <c r="E91" s="44">
        <v>2849419530726</v>
      </c>
      <c r="F91" s="156">
        <f t="shared" si="1"/>
        <v>0.47092570170216669</v>
      </c>
    </row>
    <row r="92" spans="1:6" ht="15.75" thickBot="1" x14ac:dyDescent="0.3">
      <c r="A92" s="70"/>
      <c r="B92" s="13"/>
      <c r="C92" s="72">
        <v>2022</v>
      </c>
      <c r="D92" s="43">
        <v>1449163077319</v>
      </c>
      <c r="E92" s="44">
        <v>2681158538764</v>
      </c>
      <c r="F92" s="156">
        <f t="shared" si="1"/>
        <v>0.54049883897841289</v>
      </c>
    </row>
    <row r="93" spans="1:6" ht="15.75" thickBot="1" x14ac:dyDescent="0.3">
      <c r="A93" s="70"/>
      <c r="B93" s="79"/>
      <c r="C93" s="73">
        <v>2023</v>
      </c>
      <c r="D93" s="143">
        <v>1550086849761</v>
      </c>
      <c r="E93" s="127">
        <v>2393431575281</v>
      </c>
      <c r="F93" s="156">
        <f t="shared" si="1"/>
        <v>0.64764201566072033</v>
      </c>
    </row>
    <row r="94" spans="1:6" ht="15.75" thickBot="1" x14ac:dyDescent="0.3">
      <c r="A94" s="5">
        <v>23</v>
      </c>
      <c r="B94" s="68" t="s">
        <v>55</v>
      </c>
      <c r="C94" s="20">
        <v>2020</v>
      </c>
      <c r="D94" s="42">
        <v>806678887419</v>
      </c>
      <c r="E94" s="37">
        <v>961981659335</v>
      </c>
      <c r="F94" s="156">
        <f t="shared" si="1"/>
        <v>0.83855952927069533</v>
      </c>
    </row>
    <row r="95" spans="1:6" ht="15.75" thickBot="1" x14ac:dyDescent="0.3">
      <c r="A95" s="7"/>
      <c r="B95" s="8"/>
      <c r="C95" s="16">
        <v>2021</v>
      </c>
      <c r="D95" s="44">
        <v>977942627046</v>
      </c>
      <c r="E95" s="120">
        <v>992485493010</v>
      </c>
      <c r="F95" s="156">
        <f t="shared" si="1"/>
        <v>0.98534702414652475</v>
      </c>
    </row>
    <row r="96" spans="1:6" ht="15.75" thickBot="1" x14ac:dyDescent="0.3">
      <c r="A96" s="7"/>
      <c r="B96" s="8"/>
      <c r="C96" s="16">
        <v>2022</v>
      </c>
      <c r="D96" s="44">
        <v>968233866594</v>
      </c>
      <c r="E96" s="44">
        <v>1073965710489</v>
      </c>
      <c r="F96" s="156">
        <f t="shared" si="1"/>
        <v>0.90155007477207261</v>
      </c>
    </row>
    <row r="97" spans="1:6" ht="15.75" thickBot="1" x14ac:dyDescent="0.3">
      <c r="A97" s="7"/>
      <c r="B97" s="9"/>
      <c r="C97" s="17">
        <v>2023</v>
      </c>
      <c r="D97" s="127">
        <v>772343255862</v>
      </c>
      <c r="E97" s="127">
        <v>1067279217885</v>
      </c>
      <c r="F97" s="156">
        <f t="shared" si="1"/>
        <v>0.72365623064649653</v>
      </c>
    </row>
    <row r="98" spans="1:6" ht="15.75" thickBot="1" x14ac:dyDescent="0.3">
      <c r="A98" s="5">
        <v>24</v>
      </c>
      <c r="B98" s="68" t="s">
        <v>56</v>
      </c>
      <c r="C98" s="20">
        <v>2020</v>
      </c>
      <c r="D98" s="42">
        <v>366908471713</v>
      </c>
      <c r="E98" s="37">
        <v>406954570727</v>
      </c>
      <c r="F98" s="156">
        <f t="shared" si="1"/>
        <v>0.90159565245216433</v>
      </c>
    </row>
    <row r="99" spans="1:6" ht="15.75" thickBot="1" x14ac:dyDescent="0.3">
      <c r="A99" s="7"/>
      <c r="B99" s="8"/>
      <c r="C99" s="16">
        <v>2021</v>
      </c>
      <c r="D99" s="44">
        <v>347288021564</v>
      </c>
      <c r="E99" s="37">
        <v>541837229228</v>
      </c>
      <c r="F99" s="156">
        <f t="shared" si="1"/>
        <v>0.64094529284894242</v>
      </c>
    </row>
    <row r="100" spans="1:6" ht="15.75" thickBot="1" x14ac:dyDescent="0.3">
      <c r="A100" s="7"/>
      <c r="B100" s="8"/>
      <c r="C100" s="16">
        <v>2022</v>
      </c>
      <c r="D100" s="44">
        <v>442535947408</v>
      </c>
      <c r="E100" s="44">
        <v>590753527421</v>
      </c>
      <c r="F100" s="156">
        <f t="shared" si="1"/>
        <v>0.74910419805691175</v>
      </c>
    </row>
    <row r="101" spans="1:6" ht="15.75" thickBot="1" x14ac:dyDescent="0.3">
      <c r="A101" s="7"/>
      <c r="B101" s="9"/>
      <c r="C101" s="17">
        <v>2023</v>
      </c>
      <c r="D101" s="127">
        <v>465795522143</v>
      </c>
      <c r="E101" s="127">
        <v>816943780892</v>
      </c>
      <c r="F101" s="156">
        <f t="shared" si="1"/>
        <v>0.57016839229060512</v>
      </c>
    </row>
    <row r="102" spans="1:6" ht="15.75" thickBot="1" x14ac:dyDescent="0.3">
      <c r="A102" s="5">
        <v>25</v>
      </c>
      <c r="B102" s="69" t="s">
        <v>57</v>
      </c>
      <c r="C102" s="20">
        <v>2020</v>
      </c>
      <c r="D102" s="42">
        <v>775696860738</v>
      </c>
      <c r="E102" s="37">
        <v>2673298199144</v>
      </c>
      <c r="F102" s="156">
        <f t="shared" si="1"/>
        <v>0.29016473395537429</v>
      </c>
    </row>
    <row r="103" spans="1:6" ht="15.75" thickBot="1" x14ac:dyDescent="0.3">
      <c r="A103" s="7"/>
      <c r="B103" s="8"/>
      <c r="C103" s="16">
        <v>2021</v>
      </c>
      <c r="D103" s="44">
        <v>618395061219</v>
      </c>
      <c r="E103" s="37">
        <v>3300848622529</v>
      </c>
      <c r="F103" s="156">
        <f t="shared" si="1"/>
        <v>0.18734426565287515</v>
      </c>
    </row>
    <row r="104" spans="1:6" ht="15.75" thickBot="1" x14ac:dyDescent="0.3">
      <c r="A104" s="7"/>
      <c r="B104" s="8"/>
      <c r="C104" s="16">
        <v>2022</v>
      </c>
      <c r="D104" s="44">
        <v>662339075974</v>
      </c>
      <c r="E104" s="44">
        <v>3928398773915</v>
      </c>
      <c r="F104" s="156">
        <f t="shared" si="1"/>
        <v>0.1686028109905757</v>
      </c>
    </row>
    <row r="105" spans="1:6" ht="15.75" thickBot="1" x14ac:dyDescent="0.3">
      <c r="A105" s="7"/>
      <c r="B105" s="9"/>
      <c r="C105" s="17">
        <v>2023</v>
      </c>
      <c r="D105" s="127">
        <v>634723259687</v>
      </c>
      <c r="E105" s="127">
        <v>4847511375575</v>
      </c>
      <c r="F105" s="156">
        <f t="shared" si="1"/>
        <v>0.13093796187568732</v>
      </c>
    </row>
    <row r="106" spans="1:6" ht="15.75" thickBot="1" x14ac:dyDescent="0.3">
      <c r="A106" s="5">
        <v>26</v>
      </c>
      <c r="B106" s="68" t="s">
        <v>58</v>
      </c>
      <c r="C106" s="20">
        <v>2020</v>
      </c>
      <c r="D106" s="42">
        <v>13542437000000</v>
      </c>
      <c r="E106" s="42">
        <v>5888856000000</v>
      </c>
      <c r="F106" s="156">
        <f t="shared" si="1"/>
        <v>2.2996719566584751</v>
      </c>
    </row>
    <row r="107" spans="1:6" ht="15.75" thickBot="1" x14ac:dyDescent="0.3">
      <c r="A107" s="7"/>
      <c r="B107" s="8"/>
      <c r="C107" s="16">
        <v>2021</v>
      </c>
      <c r="D107" s="44">
        <v>14591663000000</v>
      </c>
      <c r="E107" s="44">
        <v>6492354000000</v>
      </c>
      <c r="F107" s="156">
        <f t="shared" si="1"/>
        <v>2.2475149999522515</v>
      </c>
    </row>
    <row r="108" spans="1:6" ht="15.75" thickBot="1" x14ac:dyDescent="0.3">
      <c r="A108" s="7"/>
      <c r="B108" s="8"/>
      <c r="C108" s="16">
        <v>2022</v>
      </c>
      <c r="D108" s="44">
        <v>16841410000000</v>
      </c>
      <c r="E108" s="44">
        <v>6832234000000</v>
      </c>
      <c r="F108" s="156">
        <f t="shared" si="1"/>
        <v>2.4649931486538663</v>
      </c>
    </row>
    <row r="109" spans="1:6" ht="15.75" thickBot="1" x14ac:dyDescent="0.3">
      <c r="A109" s="7"/>
      <c r="B109" s="75"/>
      <c r="C109" s="17">
        <v>2023</v>
      </c>
      <c r="D109" s="40">
        <v>17680467000000</v>
      </c>
      <c r="E109" s="127">
        <v>8202858000000</v>
      </c>
      <c r="F109" s="156">
        <f t="shared" si="1"/>
        <v>2.1554032752974632</v>
      </c>
    </row>
    <row r="110" spans="1:6" ht="15.75" thickBot="1" x14ac:dyDescent="0.3">
      <c r="A110" s="20">
        <v>27</v>
      </c>
      <c r="B110" s="19" t="s">
        <v>59</v>
      </c>
      <c r="C110" s="71">
        <v>2020</v>
      </c>
      <c r="D110" s="44">
        <v>3972379000000</v>
      </c>
      <c r="E110" s="37">
        <v>4781737000000</v>
      </c>
      <c r="F110" s="156">
        <f t="shared" si="1"/>
        <v>0.83073975001134526</v>
      </c>
    </row>
    <row r="111" spans="1:6" ht="15.75" thickBot="1" x14ac:dyDescent="0.3">
      <c r="A111" s="70"/>
      <c r="B111" s="8"/>
      <c r="C111" s="72">
        <v>2021</v>
      </c>
      <c r="D111" s="44">
        <v>2268730000000</v>
      </c>
      <c r="E111" s="37">
        <v>5138126000000</v>
      </c>
      <c r="F111" s="156">
        <f t="shared" si="1"/>
        <v>0.44154814420666211</v>
      </c>
    </row>
    <row r="112" spans="1:6" ht="15.75" thickBot="1" x14ac:dyDescent="0.3">
      <c r="A112" s="70"/>
      <c r="B112" s="8"/>
      <c r="C112" s="72">
        <v>2022</v>
      </c>
      <c r="D112" s="44">
        <v>1533696000000</v>
      </c>
      <c r="E112" s="44">
        <v>5822679000000</v>
      </c>
      <c r="F112" s="156">
        <f t="shared" si="1"/>
        <v>0.26340040383472968</v>
      </c>
    </row>
    <row r="113" spans="1:6" ht="15.75" thickBot="1" x14ac:dyDescent="0.3">
      <c r="A113" s="74"/>
      <c r="B113" s="9"/>
      <c r="C113" s="73">
        <v>2023</v>
      </c>
      <c r="D113" s="143">
        <v>836988000000</v>
      </c>
      <c r="E113" s="127">
        <v>6686968000000</v>
      </c>
      <c r="F113" s="156">
        <f t="shared" si="1"/>
        <v>0.12516704132575482</v>
      </c>
    </row>
  </sheetData>
  <mergeCells count="1">
    <mergeCell ref="A3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92E5-864D-4F47-996C-FC3FFB37ED2D}">
  <sheetPr>
    <tabColor rgb="FF92D050"/>
  </sheetPr>
  <dimension ref="A2:N113"/>
  <sheetViews>
    <sheetView topLeftCell="E1" workbookViewId="0">
      <selection activeCell="J5" sqref="J5"/>
    </sheetView>
  </sheetViews>
  <sheetFormatPr defaultRowHeight="15" x14ac:dyDescent="0.25"/>
  <cols>
    <col min="2" max="2" width="15.28515625" customWidth="1"/>
    <col min="4" max="4" width="51.85546875" customWidth="1"/>
    <col min="5" max="5" width="25.42578125" customWidth="1"/>
    <col min="6" max="6" width="24.42578125" customWidth="1"/>
    <col min="7" max="7" width="22.42578125" customWidth="1"/>
    <col min="8" max="8" width="11" customWidth="1"/>
    <col min="10" max="10" width="22.85546875" customWidth="1"/>
  </cols>
  <sheetData>
    <row r="2" spans="1:14" ht="15.75" thickBot="1" x14ac:dyDescent="0.3"/>
    <row r="3" spans="1:14" x14ac:dyDescent="0.25">
      <c r="A3" s="185" t="s">
        <v>108</v>
      </c>
      <c r="B3" s="186"/>
      <c r="C3" s="186"/>
      <c r="D3" s="186"/>
      <c r="E3" s="186"/>
      <c r="F3" s="186"/>
      <c r="G3" s="187"/>
      <c r="H3" s="21"/>
    </row>
    <row r="4" spans="1:14" ht="15.75" thickBot="1" x14ac:dyDescent="0.3">
      <c r="A4" s="188"/>
      <c r="B4" s="189"/>
      <c r="C4" s="189"/>
      <c r="D4" s="189"/>
      <c r="E4" s="189"/>
      <c r="F4" s="189"/>
      <c r="G4" s="191"/>
      <c r="H4" s="21"/>
    </row>
    <row r="5" spans="1:14" ht="15.75" thickBot="1" x14ac:dyDescent="0.3">
      <c r="A5" s="1" t="s">
        <v>0</v>
      </c>
      <c r="B5" s="2" t="s">
        <v>1</v>
      </c>
      <c r="C5" s="15" t="s">
        <v>2</v>
      </c>
      <c r="D5" s="18" t="s">
        <v>115</v>
      </c>
      <c r="E5" s="18" t="s">
        <v>114</v>
      </c>
      <c r="F5" s="160" t="s">
        <v>117</v>
      </c>
      <c r="G5" s="4" t="s">
        <v>116</v>
      </c>
      <c r="H5" s="34"/>
      <c r="J5" s="118" t="s">
        <v>112</v>
      </c>
      <c r="K5" s="118"/>
      <c r="L5" s="118"/>
      <c r="M5" s="118"/>
      <c r="N5" s="119"/>
    </row>
    <row r="6" spans="1:14" ht="15.75" thickBot="1" x14ac:dyDescent="0.3">
      <c r="A6" s="5">
        <v>1</v>
      </c>
      <c r="B6" s="6" t="s">
        <v>31</v>
      </c>
      <c r="C6" s="20">
        <v>2020</v>
      </c>
      <c r="D6" s="41">
        <v>180</v>
      </c>
      <c r="E6" s="41">
        <v>185</v>
      </c>
      <c r="F6" s="161">
        <v>100</v>
      </c>
      <c r="G6" s="50">
        <f>SUM(D6/E6)*F6</f>
        <v>97.297297297297305</v>
      </c>
      <c r="H6" s="12"/>
      <c r="J6" s="118" t="s">
        <v>111</v>
      </c>
      <c r="K6" s="118"/>
      <c r="L6" s="118"/>
      <c r="M6" s="118"/>
      <c r="N6" s="119"/>
    </row>
    <row r="7" spans="1:14" ht="15.75" thickBot="1" x14ac:dyDescent="0.3">
      <c r="A7" s="7"/>
      <c r="B7" s="8"/>
      <c r="C7" s="16">
        <v>2021</v>
      </c>
      <c r="D7" s="41">
        <v>180</v>
      </c>
      <c r="E7" s="41">
        <v>185</v>
      </c>
      <c r="F7" s="161">
        <v>100</v>
      </c>
      <c r="G7" s="50">
        <f t="shared" ref="G7:G70" si="0">SUM(D7/E7)*F7</f>
        <v>97.297297297297305</v>
      </c>
      <c r="H7" s="12"/>
    </row>
    <row r="8" spans="1:14" ht="15.75" thickBot="1" x14ac:dyDescent="0.3">
      <c r="A8" s="7"/>
      <c r="B8" s="8"/>
      <c r="C8" s="16">
        <v>2022</v>
      </c>
      <c r="D8" s="41">
        <v>180</v>
      </c>
      <c r="E8" s="41">
        <v>185</v>
      </c>
      <c r="F8" s="161">
        <v>100</v>
      </c>
      <c r="G8" s="50">
        <f t="shared" si="0"/>
        <v>97.297297297297305</v>
      </c>
      <c r="H8" s="12"/>
    </row>
    <row r="9" spans="1:14" ht="15.75" thickBot="1" x14ac:dyDescent="0.3">
      <c r="A9" s="7"/>
      <c r="B9" s="9"/>
      <c r="C9" s="17">
        <v>2023</v>
      </c>
      <c r="D9" s="41">
        <v>180</v>
      </c>
      <c r="E9" s="41">
        <v>185</v>
      </c>
      <c r="F9" s="161">
        <v>100</v>
      </c>
      <c r="G9" s="50">
        <f t="shared" si="0"/>
        <v>97.297297297297305</v>
      </c>
      <c r="H9" s="12"/>
    </row>
    <row r="10" spans="1:14" ht="15.75" thickBot="1" x14ac:dyDescent="0.3">
      <c r="A10" s="5">
        <v>2</v>
      </c>
      <c r="B10" s="8" t="s">
        <v>32</v>
      </c>
      <c r="C10" s="20">
        <v>2020</v>
      </c>
      <c r="D10" s="19">
        <v>25</v>
      </c>
      <c r="E10" s="41">
        <v>185</v>
      </c>
      <c r="F10" s="161">
        <v>100</v>
      </c>
      <c r="G10" s="50">
        <f t="shared" si="0"/>
        <v>13.513513513513514</v>
      </c>
      <c r="H10" s="12"/>
    </row>
    <row r="11" spans="1:14" ht="15.75" thickBot="1" x14ac:dyDescent="0.3">
      <c r="A11" s="7"/>
      <c r="B11" s="8"/>
      <c r="C11" s="16">
        <v>2021</v>
      </c>
      <c r="D11" s="19">
        <v>24</v>
      </c>
      <c r="E11" s="41">
        <v>185</v>
      </c>
      <c r="F11" s="161">
        <v>100</v>
      </c>
      <c r="G11" s="50">
        <f t="shared" si="0"/>
        <v>12.972972972972974</v>
      </c>
      <c r="H11" s="12"/>
    </row>
    <row r="12" spans="1:14" ht="15.75" thickBot="1" x14ac:dyDescent="0.3">
      <c r="A12" s="7"/>
      <c r="B12" s="8"/>
      <c r="C12" s="16">
        <v>2022</v>
      </c>
      <c r="D12" s="19">
        <v>25</v>
      </c>
      <c r="E12" s="41">
        <v>185</v>
      </c>
      <c r="F12" s="161">
        <v>100</v>
      </c>
      <c r="G12" s="50">
        <f t="shared" si="0"/>
        <v>13.513513513513514</v>
      </c>
      <c r="H12" s="12"/>
    </row>
    <row r="13" spans="1:14" ht="15.75" thickBot="1" x14ac:dyDescent="0.3">
      <c r="A13" s="7"/>
      <c r="B13" s="9"/>
      <c r="C13" s="17">
        <v>2023</v>
      </c>
      <c r="D13" s="19">
        <v>25</v>
      </c>
      <c r="E13" s="41">
        <v>185</v>
      </c>
      <c r="F13" s="161">
        <v>100</v>
      </c>
      <c r="G13" s="50">
        <f t="shared" si="0"/>
        <v>13.513513513513514</v>
      </c>
      <c r="H13" s="12"/>
    </row>
    <row r="14" spans="1:14" ht="15.75" thickBot="1" x14ac:dyDescent="0.3">
      <c r="A14" s="5">
        <v>3</v>
      </c>
      <c r="B14" s="8" t="s">
        <v>33</v>
      </c>
      <c r="C14" s="20">
        <v>2020</v>
      </c>
      <c r="D14" s="19">
        <v>35</v>
      </c>
      <c r="E14" s="41">
        <v>185</v>
      </c>
      <c r="F14" s="161">
        <v>100</v>
      </c>
      <c r="G14" s="50">
        <f t="shared" si="0"/>
        <v>18.918918918918919</v>
      </c>
      <c r="H14" s="12"/>
    </row>
    <row r="15" spans="1:14" ht="15.75" thickBot="1" x14ac:dyDescent="0.3">
      <c r="A15" s="7"/>
      <c r="B15" s="8"/>
      <c r="C15" s="16">
        <v>2021</v>
      </c>
      <c r="D15" s="19">
        <v>35</v>
      </c>
      <c r="E15" s="41">
        <v>185</v>
      </c>
      <c r="F15" s="161">
        <v>100</v>
      </c>
      <c r="G15" s="50">
        <f t="shared" si="0"/>
        <v>18.918918918918919</v>
      </c>
      <c r="H15" s="12"/>
    </row>
    <row r="16" spans="1:14" ht="15.75" thickBot="1" x14ac:dyDescent="0.3">
      <c r="A16" s="7"/>
      <c r="B16" s="8"/>
      <c r="C16" s="16">
        <v>2022</v>
      </c>
      <c r="D16" s="19">
        <v>35</v>
      </c>
      <c r="E16" s="41">
        <v>185</v>
      </c>
      <c r="F16" s="161">
        <v>100</v>
      </c>
      <c r="G16" s="50">
        <f t="shared" si="0"/>
        <v>18.918918918918919</v>
      </c>
      <c r="H16" s="12"/>
    </row>
    <row r="17" spans="1:8" ht="15.75" thickBot="1" x14ac:dyDescent="0.3">
      <c r="A17" s="7"/>
      <c r="B17" s="75"/>
      <c r="C17" s="17">
        <v>2023</v>
      </c>
      <c r="D17" s="19">
        <v>35</v>
      </c>
      <c r="E17" s="41">
        <v>185</v>
      </c>
      <c r="F17" s="161">
        <v>100</v>
      </c>
      <c r="G17" s="50">
        <f t="shared" si="0"/>
        <v>18.918918918918919</v>
      </c>
      <c r="H17" s="12"/>
    </row>
    <row r="18" spans="1:8" ht="15.75" thickBot="1" x14ac:dyDescent="0.3">
      <c r="A18" s="20">
        <v>4</v>
      </c>
      <c r="B18" s="6" t="s">
        <v>34</v>
      </c>
      <c r="C18" s="71">
        <v>2020</v>
      </c>
      <c r="D18" s="19">
        <v>45</v>
      </c>
      <c r="E18" s="41">
        <v>185</v>
      </c>
      <c r="F18" s="161">
        <v>100</v>
      </c>
      <c r="G18" s="50">
        <f t="shared" si="0"/>
        <v>24.324324324324326</v>
      </c>
      <c r="H18" s="12"/>
    </row>
    <row r="19" spans="1:8" ht="15.75" thickBot="1" x14ac:dyDescent="0.3">
      <c r="A19" s="70"/>
      <c r="B19" s="8"/>
      <c r="C19" s="72">
        <v>2021</v>
      </c>
      <c r="D19" s="19">
        <v>45</v>
      </c>
      <c r="E19" s="41">
        <v>185</v>
      </c>
      <c r="F19" s="161">
        <v>100</v>
      </c>
      <c r="G19" s="50">
        <f t="shared" si="0"/>
        <v>24.324324324324326</v>
      </c>
      <c r="H19" s="12"/>
    </row>
    <row r="20" spans="1:8" ht="15.75" thickBot="1" x14ac:dyDescent="0.3">
      <c r="A20" s="70"/>
      <c r="B20" s="8"/>
      <c r="C20" s="72">
        <v>2022</v>
      </c>
      <c r="D20" s="19">
        <v>45</v>
      </c>
      <c r="E20" s="41">
        <v>185</v>
      </c>
      <c r="F20" s="161">
        <v>100</v>
      </c>
      <c r="G20" s="50">
        <f t="shared" si="0"/>
        <v>24.324324324324326</v>
      </c>
      <c r="H20" s="12"/>
    </row>
    <row r="21" spans="1:8" ht="15.75" thickBot="1" x14ac:dyDescent="0.3">
      <c r="A21" s="70"/>
      <c r="B21" s="9"/>
      <c r="C21" s="73">
        <v>2023</v>
      </c>
      <c r="D21" s="19">
        <v>45</v>
      </c>
      <c r="E21" s="41">
        <v>185</v>
      </c>
      <c r="F21" s="161">
        <v>100</v>
      </c>
      <c r="G21" s="50">
        <f t="shared" si="0"/>
        <v>24.324324324324326</v>
      </c>
      <c r="H21" s="12"/>
    </row>
    <row r="22" spans="1:8" ht="15.75" thickBot="1" x14ac:dyDescent="0.3">
      <c r="A22" s="20">
        <v>5</v>
      </c>
      <c r="B22" s="30" t="s">
        <v>36</v>
      </c>
      <c r="C22" s="71">
        <v>2020</v>
      </c>
      <c r="D22" s="19">
        <v>100</v>
      </c>
      <c r="E22" s="41">
        <v>185</v>
      </c>
      <c r="F22" s="161">
        <v>100</v>
      </c>
      <c r="G22" s="50">
        <f t="shared" si="0"/>
        <v>54.054054054054056</v>
      </c>
      <c r="H22" s="12"/>
    </row>
    <row r="23" spans="1:8" ht="15.75" thickBot="1" x14ac:dyDescent="0.3">
      <c r="A23" s="70"/>
      <c r="B23" s="13"/>
      <c r="C23" s="72">
        <v>2021</v>
      </c>
      <c r="D23" s="19">
        <v>100</v>
      </c>
      <c r="E23" s="41">
        <v>185</v>
      </c>
      <c r="F23" s="161">
        <v>100</v>
      </c>
      <c r="G23" s="50">
        <f t="shared" si="0"/>
        <v>54.054054054054056</v>
      </c>
      <c r="H23" s="12"/>
    </row>
    <row r="24" spans="1:8" ht="15.75" thickBot="1" x14ac:dyDescent="0.3">
      <c r="A24" s="70"/>
      <c r="B24" s="13"/>
      <c r="C24" s="72">
        <v>2022</v>
      </c>
      <c r="D24" s="19">
        <v>100</v>
      </c>
      <c r="E24" s="41">
        <v>185</v>
      </c>
      <c r="F24" s="161">
        <v>100</v>
      </c>
      <c r="G24" s="50">
        <f t="shared" si="0"/>
        <v>54.054054054054056</v>
      </c>
      <c r="H24" s="12"/>
    </row>
    <row r="25" spans="1:8" ht="15.75" thickBot="1" x14ac:dyDescent="0.3">
      <c r="A25" s="70"/>
      <c r="B25" s="14"/>
      <c r="C25" s="73">
        <v>2023</v>
      </c>
      <c r="D25" s="19">
        <v>100</v>
      </c>
      <c r="E25" s="41">
        <v>185</v>
      </c>
      <c r="F25" s="161">
        <v>100</v>
      </c>
      <c r="G25" s="50">
        <f t="shared" si="0"/>
        <v>54.054054054054056</v>
      </c>
      <c r="H25" s="12"/>
    </row>
    <row r="26" spans="1:8" ht="15.75" thickBot="1" x14ac:dyDescent="0.3">
      <c r="A26" s="20">
        <v>6</v>
      </c>
      <c r="B26" s="32" t="s">
        <v>37</v>
      </c>
      <c r="C26" s="71">
        <v>2020</v>
      </c>
      <c r="D26" s="19">
        <v>100</v>
      </c>
      <c r="E26" s="41">
        <v>185</v>
      </c>
      <c r="F26" s="161">
        <v>100</v>
      </c>
      <c r="G26" s="50">
        <f t="shared" si="0"/>
        <v>54.054054054054056</v>
      </c>
      <c r="H26" s="12"/>
    </row>
    <row r="27" spans="1:8" ht="15.75" thickBot="1" x14ac:dyDescent="0.3">
      <c r="A27" s="70"/>
      <c r="B27" s="76"/>
      <c r="C27" s="72">
        <v>2021</v>
      </c>
      <c r="D27" s="19">
        <v>100</v>
      </c>
      <c r="E27" s="41">
        <v>185</v>
      </c>
      <c r="F27" s="161">
        <v>100</v>
      </c>
      <c r="G27" s="50">
        <f t="shared" si="0"/>
        <v>54.054054054054056</v>
      </c>
      <c r="H27" s="12"/>
    </row>
    <row r="28" spans="1:8" ht="15.75" thickBot="1" x14ac:dyDescent="0.3">
      <c r="A28" s="70"/>
      <c r="B28" s="30"/>
      <c r="C28" s="72">
        <v>2022</v>
      </c>
      <c r="D28" s="19">
        <v>100</v>
      </c>
      <c r="E28" s="41">
        <v>185</v>
      </c>
      <c r="F28" s="161">
        <v>100</v>
      </c>
      <c r="G28" s="50">
        <f t="shared" si="0"/>
        <v>54.054054054054056</v>
      </c>
      <c r="H28" s="12"/>
    </row>
    <row r="29" spans="1:8" ht="15.75" thickBot="1" x14ac:dyDescent="0.3">
      <c r="A29" s="70"/>
      <c r="B29" s="14"/>
      <c r="C29" s="73">
        <v>2023</v>
      </c>
      <c r="D29" s="19">
        <v>100</v>
      </c>
      <c r="E29" s="41">
        <v>185</v>
      </c>
      <c r="F29" s="161">
        <v>100</v>
      </c>
      <c r="G29" s="50">
        <f t="shared" si="0"/>
        <v>54.054054054054056</v>
      </c>
      <c r="H29" s="12"/>
    </row>
    <row r="30" spans="1:8" ht="15.75" thickBot="1" x14ac:dyDescent="0.3">
      <c r="A30" s="20">
        <v>7</v>
      </c>
      <c r="B30" s="10" t="s">
        <v>38</v>
      </c>
      <c r="C30" s="71">
        <v>2020</v>
      </c>
      <c r="D30" s="41">
        <v>180</v>
      </c>
      <c r="E30" s="41">
        <v>185</v>
      </c>
      <c r="F30" s="161">
        <v>100</v>
      </c>
      <c r="G30" s="50">
        <f t="shared" si="0"/>
        <v>97.297297297297305</v>
      </c>
      <c r="H30" s="12"/>
    </row>
    <row r="31" spans="1:8" ht="15.75" thickBot="1" x14ac:dyDescent="0.3">
      <c r="A31" s="70"/>
      <c r="B31" s="13"/>
      <c r="C31" s="72">
        <v>2021</v>
      </c>
      <c r="D31" s="41">
        <v>180</v>
      </c>
      <c r="E31" s="41">
        <v>185</v>
      </c>
      <c r="F31" s="161">
        <v>100</v>
      </c>
      <c r="G31" s="50">
        <f t="shared" si="0"/>
        <v>97.297297297297305</v>
      </c>
      <c r="H31" s="12"/>
    </row>
    <row r="32" spans="1:8" ht="15.75" thickBot="1" x14ac:dyDescent="0.3">
      <c r="A32" s="70"/>
      <c r="B32" s="13"/>
      <c r="C32" s="72">
        <v>2022</v>
      </c>
      <c r="D32" s="41">
        <v>180</v>
      </c>
      <c r="E32" s="41">
        <v>185</v>
      </c>
      <c r="F32" s="161">
        <v>100</v>
      </c>
      <c r="G32" s="50">
        <f t="shared" si="0"/>
        <v>97.297297297297305</v>
      </c>
      <c r="H32" s="12"/>
    </row>
    <row r="33" spans="1:8" ht="15.75" thickBot="1" x14ac:dyDescent="0.3">
      <c r="A33" s="70"/>
      <c r="B33" s="14"/>
      <c r="C33" s="73">
        <v>2023</v>
      </c>
      <c r="D33" s="41">
        <v>180</v>
      </c>
      <c r="E33" s="41">
        <v>185</v>
      </c>
      <c r="F33" s="161">
        <v>100</v>
      </c>
      <c r="G33" s="50">
        <f t="shared" si="0"/>
        <v>97.297297297297305</v>
      </c>
      <c r="H33" s="12"/>
    </row>
    <row r="34" spans="1:8" ht="15.75" thickBot="1" x14ac:dyDescent="0.3">
      <c r="A34" s="20">
        <v>8</v>
      </c>
      <c r="B34" s="77" t="s">
        <v>39</v>
      </c>
      <c r="C34" s="71">
        <v>2020</v>
      </c>
      <c r="D34" s="41">
        <v>180</v>
      </c>
      <c r="E34" s="41">
        <v>185</v>
      </c>
      <c r="F34" s="161">
        <v>100</v>
      </c>
      <c r="G34" s="50">
        <f t="shared" si="0"/>
        <v>97.297297297297305</v>
      </c>
      <c r="H34" s="12"/>
    </row>
    <row r="35" spans="1:8" ht="15.75" thickBot="1" x14ac:dyDescent="0.3">
      <c r="A35" s="70"/>
      <c r="B35" s="13"/>
      <c r="C35" s="72">
        <v>2021</v>
      </c>
      <c r="D35" s="41">
        <v>180</v>
      </c>
      <c r="E35" s="41">
        <v>185</v>
      </c>
      <c r="F35" s="161">
        <v>100</v>
      </c>
      <c r="G35" s="50">
        <f t="shared" si="0"/>
        <v>97.297297297297305</v>
      </c>
      <c r="H35" s="12"/>
    </row>
    <row r="36" spans="1:8" ht="15.75" thickBot="1" x14ac:dyDescent="0.3">
      <c r="A36" s="70"/>
      <c r="B36" s="13"/>
      <c r="C36" s="72">
        <v>2022</v>
      </c>
      <c r="D36" s="41">
        <v>180</v>
      </c>
      <c r="E36" s="41">
        <v>185</v>
      </c>
      <c r="F36" s="161">
        <v>100</v>
      </c>
      <c r="G36" s="50">
        <f t="shared" si="0"/>
        <v>97.297297297297305</v>
      </c>
      <c r="H36" s="12"/>
    </row>
    <row r="37" spans="1:8" ht="15.75" thickBot="1" x14ac:dyDescent="0.3">
      <c r="A37" s="70"/>
      <c r="B37" s="14"/>
      <c r="C37" s="73">
        <v>2023</v>
      </c>
      <c r="D37" s="41">
        <v>180</v>
      </c>
      <c r="E37" s="41">
        <v>185</v>
      </c>
      <c r="F37" s="161">
        <v>100</v>
      </c>
      <c r="G37" s="50">
        <f t="shared" si="0"/>
        <v>97.297297297297305</v>
      </c>
      <c r="H37" s="12"/>
    </row>
    <row r="38" spans="1:8" ht="15.75" thickBot="1" x14ac:dyDescent="0.3">
      <c r="A38" s="20">
        <v>9</v>
      </c>
      <c r="B38" s="78" t="s">
        <v>40</v>
      </c>
      <c r="C38" s="71">
        <v>2020</v>
      </c>
      <c r="D38" s="41">
        <v>180</v>
      </c>
      <c r="E38" s="41">
        <v>185</v>
      </c>
      <c r="F38" s="161">
        <v>100</v>
      </c>
      <c r="G38" s="50">
        <f t="shared" si="0"/>
        <v>97.297297297297305</v>
      </c>
      <c r="H38" s="12"/>
    </row>
    <row r="39" spans="1:8" ht="15.75" thickBot="1" x14ac:dyDescent="0.3">
      <c r="A39" s="70"/>
      <c r="B39" s="13"/>
      <c r="C39" s="72">
        <v>2021</v>
      </c>
      <c r="D39" s="41">
        <v>180</v>
      </c>
      <c r="E39" s="41">
        <v>185</v>
      </c>
      <c r="F39" s="161">
        <v>100</v>
      </c>
      <c r="G39" s="50">
        <f t="shared" si="0"/>
        <v>97.297297297297305</v>
      </c>
      <c r="H39" s="12"/>
    </row>
    <row r="40" spans="1:8" ht="15.75" thickBot="1" x14ac:dyDescent="0.3">
      <c r="A40" s="70"/>
      <c r="B40" s="13"/>
      <c r="C40" s="72">
        <v>2022</v>
      </c>
      <c r="D40" s="41">
        <v>180</v>
      </c>
      <c r="E40" s="41">
        <v>185</v>
      </c>
      <c r="F40" s="161">
        <v>100</v>
      </c>
      <c r="G40" s="50">
        <f t="shared" si="0"/>
        <v>97.297297297297305</v>
      </c>
      <c r="H40" s="12"/>
    </row>
    <row r="41" spans="1:8" ht="15.75" thickBot="1" x14ac:dyDescent="0.3">
      <c r="A41" s="74"/>
      <c r="B41" s="14"/>
      <c r="C41" s="73">
        <v>2023</v>
      </c>
      <c r="D41" s="41">
        <v>180</v>
      </c>
      <c r="E41" s="41">
        <v>185</v>
      </c>
      <c r="F41" s="161">
        <v>100</v>
      </c>
      <c r="G41" s="50">
        <f t="shared" si="0"/>
        <v>97.297297297297305</v>
      </c>
      <c r="H41" s="12"/>
    </row>
    <row r="42" spans="1:8" ht="15.75" thickBot="1" x14ac:dyDescent="0.3">
      <c r="A42" s="20">
        <v>10</v>
      </c>
      <c r="B42" s="32" t="s">
        <v>41</v>
      </c>
      <c r="C42" s="71">
        <v>2020</v>
      </c>
      <c r="D42" s="41">
        <v>180</v>
      </c>
      <c r="E42" s="41">
        <v>185</v>
      </c>
      <c r="F42" s="161">
        <v>100</v>
      </c>
      <c r="G42" s="50">
        <f t="shared" si="0"/>
        <v>97.297297297297305</v>
      </c>
      <c r="H42" s="12"/>
    </row>
    <row r="43" spans="1:8" ht="15.75" thickBot="1" x14ac:dyDescent="0.3">
      <c r="A43" s="70"/>
      <c r="B43" s="13"/>
      <c r="C43" s="72">
        <v>2021</v>
      </c>
      <c r="D43" s="41">
        <v>180</v>
      </c>
      <c r="E43" s="41">
        <v>185</v>
      </c>
      <c r="F43" s="161">
        <v>100</v>
      </c>
      <c r="G43" s="50">
        <f t="shared" si="0"/>
        <v>97.297297297297305</v>
      </c>
      <c r="H43" s="12"/>
    </row>
    <row r="44" spans="1:8" ht="15.75" thickBot="1" x14ac:dyDescent="0.3">
      <c r="A44" s="70"/>
      <c r="B44" s="13"/>
      <c r="C44" s="72">
        <v>2022</v>
      </c>
      <c r="D44" s="41">
        <v>180</v>
      </c>
      <c r="E44" s="41">
        <v>185</v>
      </c>
      <c r="F44" s="161">
        <v>100</v>
      </c>
      <c r="G44" s="50">
        <f t="shared" si="0"/>
        <v>97.297297297297305</v>
      </c>
      <c r="H44" s="12"/>
    </row>
    <row r="45" spans="1:8" ht="15.75" thickBot="1" x14ac:dyDescent="0.3">
      <c r="A45" s="70"/>
      <c r="B45" s="14"/>
      <c r="C45" s="73">
        <v>2023</v>
      </c>
      <c r="D45" s="41">
        <v>180</v>
      </c>
      <c r="E45" s="41">
        <v>185</v>
      </c>
      <c r="F45" s="161">
        <v>100</v>
      </c>
      <c r="G45" s="50">
        <f t="shared" si="0"/>
        <v>97.297297297297305</v>
      </c>
      <c r="H45" s="12"/>
    </row>
    <row r="46" spans="1:8" ht="15.75" thickBot="1" x14ac:dyDescent="0.3">
      <c r="A46" s="20">
        <v>11</v>
      </c>
      <c r="B46" s="10" t="s">
        <v>89</v>
      </c>
      <c r="C46" s="71">
        <v>2020</v>
      </c>
      <c r="D46" s="41">
        <v>180</v>
      </c>
      <c r="E46" s="41">
        <v>185</v>
      </c>
      <c r="F46" s="161">
        <v>100</v>
      </c>
      <c r="G46" s="50">
        <f t="shared" si="0"/>
        <v>97.297297297297305</v>
      </c>
      <c r="H46" s="12"/>
    </row>
    <row r="47" spans="1:8" ht="15.75" thickBot="1" x14ac:dyDescent="0.3">
      <c r="A47" s="70"/>
      <c r="B47" s="13"/>
      <c r="C47" s="72">
        <v>2021</v>
      </c>
      <c r="D47" s="41">
        <v>180</v>
      </c>
      <c r="E47" s="41">
        <v>185</v>
      </c>
      <c r="F47" s="161">
        <v>100</v>
      </c>
      <c r="G47" s="50">
        <f t="shared" si="0"/>
        <v>97.297297297297305</v>
      </c>
      <c r="H47" s="12"/>
    </row>
    <row r="48" spans="1:8" ht="15.75" thickBot="1" x14ac:dyDescent="0.3">
      <c r="A48" s="70"/>
      <c r="B48" s="8"/>
      <c r="C48" s="72">
        <v>2022</v>
      </c>
      <c r="D48" s="41">
        <v>180</v>
      </c>
      <c r="E48" s="41">
        <v>185</v>
      </c>
      <c r="F48" s="161">
        <v>100</v>
      </c>
      <c r="G48" s="50">
        <f t="shared" si="0"/>
        <v>97.297297297297305</v>
      </c>
      <c r="H48" s="12"/>
    </row>
    <row r="49" spans="1:8" ht="15.75" thickBot="1" x14ac:dyDescent="0.3">
      <c r="A49" s="70"/>
      <c r="B49" s="9"/>
      <c r="C49" s="73">
        <v>2023</v>
      </c>
      <c r="D49" s="41">
        <v>180</v>
      </c>
      <c r="E49" s="41">
        <v>185</v>
      </c>
      <c r="F49" s="161">
        <v>100</v>
      </c>
      <c r="G49" s="50">
        <f t="shared" si="0"/>
        <v>97.297297297297305</v>
      </c>
      <c r="H49" s="12"/>
    </row>
    <row r="50" spans="1:8" ht="15.75" thickBot="1" x14ac:dyDescent="0.3">
      <c r="A50" s="5">
        <v>12</v>
      </c>
      <c r="B50" s="10" t="s">
        <v>42</v>
      </c>
      <c r="C50" s="71">
        <v>2020</v>
      </c>
      <c r="D50" s="19">
        <v>50</v>
      </c>
      <c r="E50" s="41">
        <v>185</v>
      </c>
      <c r="F50" s="161">
        <v>100</v>
      </c>
      <c r="G50" s="50">
        <f t="shared" si="0"/>
        <v>27.027027027027028</v>
      </c>
      <c r="H50" s="12"/>
    </row>
    <row r="51" spans="1:8" ht="15.75" thickBot="1" x14ac:dyDescent="0.3">
      <c r="A51" s="7"/>
      <c r="B51" s="8"/>
      <c r="C51" s="72">
        <v>2021</v>
      </c>
      <c r="D51" s="19">
        <v>50</v>
      </c>
      <c r="E51" s="41">
        <v>185</v>
      </c>
      <c r="F51" s="161">
        <v>100</v>
      </c>
      <c r="G51" s="50">
        <f t="shared" si="0"/>
        <v>27.027027027027028</v>
      </c>
      <c r="H51" s="12"/>
    </row>
    <row r="52" spans="1:8" ht="15.75" thickBot="1" x14ac:dyDescent="0.3">
      <c r="A52" s="7"/>
      <c r="B52" s="8"/>
      <c r="C52" s="72">
        <v>2022</v>
      </c>
      <c r="D52" s="19">
        <v>50</v>
      </c>
      <c r="E52" s="41">
        <v>185</v>
      </c>
      <c r="F52" s="161">
        <v>100</v>
      </c>
      <c r="G52" s="50">
        <f t="shared" si="0"/>
        <v>27.027027027027028</v>
      </c>
      <c r="H52" s="12"/>
    </row>
    <row r="53" spans="1:8" ht="15.75" thickBot="1" x14ac:dyDescent="0.3">
      <c r="A53" s="7"/>
      <c r="B53" s="9"/>
      <c r="C53" s="73">
        <v>2023</v>
      </c>
      <c r="D53" s="19">
        <v>50</v>
      </c>
      <c r="E53" s="41">
        <v>185</v>
      </c>
      <c r="F53" s="161">
        <v>100</v>
      </c>
      <c r="G53" s="50">
        <f t="shared" si="0"/>
        <v>27.027027027027028</v>
      </c>
      <c r="H53" s="12"/>
    </row>
    <row r="54" spans="1:8" ht="15.75" thickBot="1" x14ac:dyDescent="0.3">
      <c r="A54" s="5">
        <v>13</v>
      </c>
      <c r="B54" s="10" t="s">
        <v>43</v>
      </c>
      <c r="C54" s="71">
        <v>2020</v>
      </c>
      <c r="D54" s="41">
        <v>180</v>
      </c>
      <c r="E54" s="41">
        <v>185</v>
      </c>
      <c r="F54" s="161">
        <v>100</v>
      </c>
      <c r="G54" s="50">
        <f t="shared" si="0"/>
        <v>97.297297297297305</v>
      </c>
      <c r="H54" s="12"/>
    </row>
    <row r="55" spans="1:8" ht="15.75" thickBot="1" x14ac:dyDescent="0.3">
      <c r="A55" s="7"/>
      <c r="B55" s="8"/>
      <c r="C55" s="72">
        <v>2021</v>
      </c>
      <c r="D55" s="41">
        <v>180</v>
      </c>
      <c r="E55" s="41">
        <v>185</v>
      </c>
      <c r="F55" s="161">
        <v>100</v>
      </c>
      <c r="G55" s="50">
        <f t="shared" si="0"/>
        <v>97.297297297297305</v>
      </c>
      <c r="H55" s="12"/>
    </row>
    <row r="56" spans="1:8" ht="15.75" thickBot="1" x14ac:dyDescent="0.3">
      <c r="A56" s="7"/>
      <c r="B56" s="8"/>
      <c r="C56" s="72">
        <v>2022</v>
      </c>
      <c r="D56" s="41">
        <v>180</v>
      </c>
      <c r="E56" s="41">
        <v>185</v>
      </c>
      <c r="F56" s="161">
        <v>100</v>
      </c>
      <c r="G56" s="50">
        <f t="shared" si="0"/>
        <v>97.297297297297305</v>
      </c>
      <c r="H56" s="12"/>
    </row>
    <row r="57" spans="1:8" ht="15.75" thickBot="1" x14ac:dyDescent="0.3">
      <c r="A57" s="7"/>
      <c r="B57" s="9"/>
      <c r="C57" s="73">
        <v>2023</v>
      </c>
      <c r="D57" s="41">
        <v>180</v>
      </c>
      <c r="E57" s="41">
        <v>185</v>
      </c>
      <c r="F57" s="161">
        <v>100</v>
      </c>
      <c r="G57" s="50">
        <f t="shared" si="0"/>
        <v>97.297297297297305</v>
      </c>
      <c r="H57" s="12"/>
    </row>
    <row r="58" spans="1:8" ht="15.75" thickBot="1" x14ac:dyDescent="0.3">
      <c r="A58" s="5">
        <v>14</v>
      </c>
      <c r="B58" s="10" t="s">
        <v>44</v>
      </c>
      <c r="C58" s="71">
        <v>2020</v>
      </c>
      <c r="D58" s="19">
        <v>20</v>
      </c>
      <c r="E58" s="41">
        <v>185</v>
      </c>
      <c r="F58" s="161">
        <v>100</v>
      </c>
      <c r="G58" s="50">
        <f t="shared" si="0"/>
        <v>10.810810810810811</v>
      </c>
      <c r="H58" s="12"/>
    </row>
    <row r="59" spans="1:8" ht="15.75" thickBot="1" x14ac:dyDescent="0.3">
      <c r="A59" s="7"/>
      <c r="B59" s="8"/>
      <c r="C59" s="72">
        <v>2021</v>
      </c>
      <c r="D59" s="19">
        <v>20</v>
      </c>
      <c r="E59" s="41">
        <v>185</v>
      </c>
      <c r="F59" s="161">
        <v>100</v>
      </c>
      <c r="G59" s="50">
        <f t="shared" si="0"/>
        <v>10.810810810810811</v>
      </c>
      <c r="H59" s="12"/>
    </row>
    <row r="60" spans="1:8" ht="15.75" thickBot="1" x14ac:dyDescent="0.3">
      <c r="A60" s="7"/>
      <c r="B60" s="8"/>
      <c r="C60" s="72">
        <v>2022</v>
      </c>
      <c r="D60" s="19">
        <v>20</v>
      </c>
      <c r="E60" s="41">
        <v>185</v>
      </c>
      <c r="F60" s="161">
        <v>100</v>
      </c>
      <c r="G60" s="50">
        <f t="shared" si="0"/>
        <v>10.810810810810811</v>
      </c>
      <c r="H60" s="12"/>
    </row>
    <row r="61" spans="1:8" ht="15.75" thickBot="1" x14ac:dyDescent="0.3">
      <c r="A61" s="7"/>
      <c r="B61" s="9"/>
      <c r="C61" s="73">
        <v>2023</v>
      </c>
      <c r="D61" s="19">
        <v>20</v>
      </c>
      <c r="E61" s="41">
        <v>185</v>
      </c>
      <c r="F61" s="161">
        <v>100</v>
      </c>
      <c r="G61" s="50">
        <f t="shared" si="0"/>
        <v>10.810810810810811</v>
      </c>
      <c r="H61" s="12"/>
    </row>
    <row r="62" spans="1:8" ht="15.75" thickBot="1" x14ac:dyDescent="0.3">
      <c r="A62" s="5">
        <v>15</v>
      </c>
      <c r="B62" s="10" t="s">
        <v>45</v>
      </c>
      <c r="C62" s="71">
        <v>2020</v>
      </c>
      <c r="D62" s="19">
        <v>60</v>
      </c>
      <c r="E62" s="41">
        <v>185</v>
      </c>
      <c r="F62" s="161">
        <v>100</v>
      </c>
      <c r="G62" s="50">
        <f t="shared" si="0"/>
        <v>32.432432432432435</v>
      </c>
      <c r="H62" s="12"/>
    </row>
    <row r="63" spans="1:8" ht="15.75" thickBot="1" x14ac:dyDescent="0.3">
      <c r="A63" s="7"/>
      <c r="B63" s="8"/>
      <c r="C63" s="72">
        <v>2021</v>
      </c>
      <c r="D63" s="19">
        <v>60</v>
      </c>
      <c r="E63" s="41">
        <v>185</v>
      </c>
      <c r="F63" s="161">
        <v>100</v>
      </c>
      <c r="G63" s="50">
        <f t="shared" si="0"/>
        <v>32.432432432432435</v>
      </c>
      <c r="H63" s="12"/>
    </row>
    <row r="64" spans="1:8" ht="15.75" thickBot="1" x14ac:dyDescent="0.3">
      <c r="A64" s="7"/>
      <c r="B64" s="8"/>
      <c r="C64" s="72">
        <v>2022</v>
      </c>
      <c r="D64" s="19">
        <v>60</v>
      </c>
      <c r="E64" s="41">
        <v>185</v>
      </c>
      <c r="F64" s="161">
        <v>100</v>
      </c>
      <c r="G64" s="50">
        <f t="shared" si="0"/>
        <v>32.432432432432435</v>
      </c>
      <c r="H64" s="12"/>
    </row>
    <row r="65" spans="1:8" ht="15.75" thickBot="1" x14ac:dyDescent="0.3">
      <c r="A65" s="7"/>
      <c r="B65" s="9"/>
      <c r="C65" s="73">
        <v>2023</v>
      </c>
      <c r="D65" s="19">
        <v>60</v>
      </c>
      <c r="E65" s="41">
        <v>185</v>
      </c>
      <c r="F65" s="161">
        <v>100</v>
      </c>
      <c r="G65" s="50">
        <f t="shared" si="0"/>
        <v>32.432432432432435</v>
      </c>
      <c r="H65" s="12"/>
    </row>
    <row r="66" spans="1:8" ht="15.75" thickBot="1" x14ac:dyDescent="0.3">
      <c r="A66" s="5">
        <v>16</v>
      </c>
      <c r="B66" s="10" t="s">
        <v>46</v>
      </c>
      <c r="C66" s="71">
        <v>2020</v>
      </c>
      <c r="D66" s="41">
        <v>180</v>
      </c>
      <c r="E66" s="41">
        <v>185</v>
      </c>
      <c r="F66" s="161">
        <v>100</v>
      </c>
      <c r="G66" s="50">
        <f t="shared" si="0"/>
        <v>97.297297297297305</v>
      </c>
      <c r="H66" s="12"/>
    </row>
    <row r="67" spans="1:8" ht="15.75" thickBot="1" x14ac:dyDescent="0.3">
      <c r="A67" s="7"/>
      <c r="B67" s="8"/>
      <c r="C67" s="72">
        <v>2021</v>
      </c>
      <c r="D67" s="41">
        <v>180</v>
      </c>
      <c r="E67" s="41">
        <v>185</v>
      </c>
      <c r="F67" s="161">
        <v>100</v>
      </c>
      <c r="G67" s="50">
        <f t="shared" si="0"/>
        <v>97.297297297297305</v>
      </c>
      <c r="H67" s="12"/>
    </row>
    <row r="68" spans="1:8" ht="15.75" thickBot="1" x14ac:dyDescent="0.3">
      <c r="A68" s="7"/>
      <c r="B68" s="8"/>
      <c r="C68" s="72">
        <v>2022</v>
      </c>
      <c r="D68" s="41">
        <v>180</v>
      </c>
      <c r="E68" s="41">
        <v>185</v>
      </c>
      <c r="F68" s="161">
        <v>100</v>
      </c>
      <c r="G68" s="50">
        <f t="shared" si="0"/>
        <v>97.297297297297305</v>
      </c>
      <c r="H68" s="12"/>
    </row>
    <row r="69" spans="1:8" ht="15.75" thickBot="1" x14ac:dyDescent="0.3">
      <c r="A69" s="7"/>
      <c r="B69" s="9"/>
      <c r="C69" s="73">
        <v>2023</v>
      </c>
      <c r="D69" s="41">
        <v>180</v>
      </c>
      <c r="E69" s="41">
        <v>185</v>
      </c>
      <c r="F69" s="161">
        <v>100</v>
      </c>
      <c r="G69" s="50">
        <f t="shared" si="0"/>
        <v>97.297297297297305</v>
      </c>
      <c r="H69" s="12"/>
    </row>
    <row r="70" spans="1:8" ht="15.75" thickBot="1" x14ac:dyDescent="0.3">
      <c r="A70" s="5">
        <v>17</v>
      </c>
      <c r="B70" s="10" t="s">
        <v>47</v>
      </c>
      <c r="C70" s="71">
        <v>2020</v>
      </c>
      <c r="D70" s="19">
        <v>120</v>
      </c>
      <c r="E70" s="41">
        <v>185</v>
      </c>
      <c r="F70" s="161">
        <v>100</v>
      </c>
      <c r="G70" s="50">
        <f t="shared" si="0"/>
        <v>64.86486486486487</v>
      </c>
      <c r="H70" s="12"/>
    </row>
    <row r="71" spans="1:8" ht="15.75" thickBot="1" x14ac:dyDescent="0.3">
      <c r="A71" s="7"/>
      <c r="B71" s="8"/>
      <c r="C71" s="72">
        <v>2021</v>
      </c>
      <c r="D71" s="19">
        <v>120</v>
      </c>
      <c r="E71" s="41">
        <v>185</v>
      </c>
      <c r="F71" s="161">
        <v>100</v>
      </c>
      <c r="G71" s="50">
        <f t="shared" ref="G71:G113" si="1">SUM(D71/E71)*F71</f>
        <v>64.86486486486487</v>
      </c>
      <c r="H71" s="12"/>
    </row>
    <row r="72" spans="1:8" ht="15.75" thickBot="1" x14ac:dyDescent="0.3">
      <c r="A72" s="7"/>
      <c r="B72" s="8"/>
      <c r="C72" s="72">
        <v>2022</v>
      </c>
      <c r="D72" s="19">
        <v>120</v>
      </c>
      <c r="E72" s="41">
        <v>185</v>
      </c>
      <c r="F72" s="161">
        <v>100</v>
      </c>
      <c r="G72" s="50">
        <f t="shared" si="1"/>
        <v>64.86486486486487</v>
      </c>
      <c r="H72" s="12"/>
    </row>
    <row r="73" spans="1:8" ht="15.75" thickBot="1" x14ac:dyDescent="0.3">
      <c r="A73" s="7"/>
      <c r="B73" s="9"/>
      <c r="C73" s="73">
        <v>2023</v>
      </c>
      <c r="D73" s="19">
        <v>120</v>
      </c>
      <c r="E73" s="41">
        <v>185</v>
      </c>
      <c r="F73" s="161">
        <v>100</v>
      </c>
      <c r="G73" s="50">
        <f t="shared" si="1"/>
        <v>64.86486486486487</v>
      </c>
      <c r="H73" s="12"/>
    </row>
    <row r="74" spans="1:8" ht="15.75" thickBot="1" x14ac:dyDescent="0.3">
      <c r="A74" s="5">
        <v>18</v>
      </c>
      <c r="B74" s="77" t="s">
        <v>48</v>
      </c>
      <c r="C74" s="71">
        <v>2020</v>
      </c>
      <c r="D74" s="19">
        <v>120</v>
      </c>
      <c r="E74" s="41">
        <v>185</v>
      </c>
      <c r="F74" s="161">
        <v>100</v>
      </c>
      <c r="G74" s="50">
        <f t="shared" si="1"/>
        <v>64.86486486486487</v>
      </c>
      <c r="H74" s="12"/>
    </row>
    <row r="75" spans="1:8" ht="15.75" thickBot="1" x14ac:dyDescent="0.3">
      <c r="A75" s="7"/>
      <c r="B75" s="8"/>
      <c r="C75" s="72">
        <v>2021</v>
      </c>
      <c r="D75" s="19">
        <v>120</v>
      </c>
      <c r="E75" s="41">
        <v>185</v>
      </c>
      <c r="F75" s="161">
        <v>100</v>
      </c>
      <c r="G75" s="50">
        <f t="shared" si="1"/>
        <v>64.86486486486487</v>
      </c>
      <c r="H75" s="12"/>
    </row>
    <row r="76" spans="1:8" ht="15.75" thickBot="1" x14ac:dyDescent="0.3">
      <c r="A76" s="7"/>
      <c r="B76" s="8"/>
      <c r="C76" s="72">
        <v>2022</v>
      </c>
      <c r="D76" s="19">
        <v>120</v>
      </c>
      <c r="E76" s="41">
        <v>185</v>
      </c>
      <c r="F76" s="161">
        <v>100</v>
      </c>
      <c r="G76" s="50">
        <f t="shared" si="1"/>
        <v>64.86486486486487</v>
      </c>
      <c r="H76" s="12"/>
    </row>
    <row r="77" spans="1:8" ht="15.75" thickBot="1" x14ac:dyDescent="0.3">
      <c r="A77" s="11"/>
      <c r="B77" s="9"/>
      <c r="C77" s="73">
        <v>2023</v>
      </c>
      <c r="D77" s="19">
        <v>120</v>
      </c>
      <c r="E77" s="41">
        <v>185</v>
      </c>
      <c r="F77" s="161">
        <v>100</v>
      </c>
      <c r="G77" s="50">
        <f t="shared" si="1"/>
        <v>64.86486486486487</v>
      </c>
      <c r="H77" s="12"/>
    </row>
    <row r="78" spans="1:8" ht="15.75" thickBot="1" x14ac:dyDescent="0.3">
      <c r="A78" s="5">
        <v>19</v>
      </c>
      <c r="B78" s="6" t="s">
        <v>49</v>
      </c>
      <c r="C78" s="71">
        <v>2020</v>
      </c>
      <c r="D78" s="19">
        <v>120</v>
      </c>
      <c r="E78" s="41">
        <v>185</v>
      </c>
      <c r="F78" s="161">
        <v>100</v>
      </c>
      <c r="G78" s="50">
        <f t="shared" si="1"/>
        <v>64.86486486486487</v>
      </c>
      <c r="H78" s="12"/>
    </row>
    <row r="79" spans="1:8" ht="15.75" thickBot="1" x14ac:dyDescent="0.3">
      <c r="A79" s="7"/>
      <c r="B79" s="8"/>
      <c r="C79" s="72">
        <v>2021</v>
      </c>
      <c r="D79" s="19">
        <v>120</v>
      </c>
      <c r="E79" s="41">
        <v>185</v>
      </c>
      <c r="F79" s="161">
        <v>100</v>
      </c>
      <c r="G79" s="50">
        <f t="shared" si="1"/>
        <v>64.86486486486487</v>
      </c>
      <c r="H79" s="12"/>
    </row>
    <row r="80" spans="1:8" ht="15.75" thickBot="1" x14ac:dyDescent="0.3">
      <c r="A80" s="7"/>
      <c r="B80" s="8"/>
      <c r="C80" s="72">
        <v>2022</v>
      </c>
      <c r="D80" s="19">
        <v>120</v>
      </c>
      <c r="E80" s="41">
        <v>185</v>
      </c>
      <c r="F80" s="161">
        <v>100</v>
      </c>
      <c r="G80" s="50">
        <f t="shared" si="1"/>
        <v>64.86486486486487</v>
      </c>
      <c r="H80" s="12"/>
    </row>
    <row r="81" spans="1:8" ht="15.75" thickBot="1" x14ac:dyDescent="0.3">
      <c r="A81" s="7"/>
      <c r="B81" s="9"/>
      <c r="C81" s="73">
        <v>2023</v>
      </c>
      <c r="D81" s="19">
        <v>120</v>
      </c>
      <c r="E81" s="41">
        <v>185</v>
      </c>
      <c r="F81" s="161">
        <v>100</v>
      </c>
      <c r="G81" s="50">
        <f t="shared" si="1"/>
        <v>64.86486486486487</v>
      </c>
      <c r="H81" s="12"/>
    </row>
    <row r="82" spans="1:8" ht="15.75" thickBot="1" x14ac:dyDescent="0.3">
      <c r="A82" s="5">
        <v>20</v>
      </c>
      <c r="B82" s="10" t="s">
        <v>50</v>
      </c>
      <c r="C82" s="71">
        <v>2020</v>
      </c>
      <c r="D82" s="19">
        <v>140</v>
      </c>
      <c r="E82" s="41">
        <v>185</v>
      </c>
      <c r="F82" s="161">
        <v>100</v>
      </c>
      <c r="G82" s="50">
        <f t="shared" si="1"/>
        <v>75.675675675675677</v>
      </c>
      <c r="H82" s="12"/>
    </row>
    <row r="83" spans="1:8" ht="15.75" thickBot="1" x14ac:dyDescent="0.3">
      <c r="A83" s="7"/>
      <c r="B83" s="8"/>
      <c r="C83" s="72">
        <v>2021</v>
      </c>
      <c r="D83" s="19">
        <v>140</v>
      </c>
      <c r="E83" s="41">
        <v>185</v>
      </c>
      <c r="F83" s="161">
        <v>100</v>
      </c>
      <c r="G83" s="50">
        <f t="shared" si="1"/>
        <v>75.675675675675677</v>
      </c>
      <c r="H83" s="12"/>
    </row>
    <row r="84" spans="1:8" ht="15.75" thickBot="1" x14ac:dyDescent="0.3">
      <c r="A84" s="7"/>
      <c r="B84" s="8"/>
      <c r="C84" s="72">
        <v>2022</v>
      </c>
      <c r="D84" s="19">
        <v>140</v>
      </c>
      <c r="E84" s="41">
        <v>185</v>
      </c>
      <c r="F84" s="161">
        <v>100</v>
      </c>
      <c r="G84" s="50">
        <f t="shared" si="1"/>
        <v>75.675675675675677</v>
      </c>
      <c r="H84" s="12"/>
    </row>
    <row r="85" spans="1:8" ht="15.75" thickBot="1" x14ac:dyDescent="0.3">
      <c r="A85" s="7"/>
      <c r="B85" s="75"/>
      <c r="C85" s="73">
        <v>2023</v>
      </c>
      <c r="D85" s="19">
        <v>140</v>
      </c>
      <c r="E85" s="41">
        <v>185</v>
      </c>
      <c r="F85" s="161">
        <v>100</v>
      </c>
      <c r="G85" s="50">
        <f t="shared" si="1"/>
        <v>75.675675675675677</v>
      </c>
      <c r="H85" s="12"/>
    </row>
    <row r="86" spans="1:8" ht="15.75" thickBot="1" x14ac:dyDescent="0.3">
      <c r="A86" s="20">
        <v>21</v>
      </c>
      <c r="B86" s="19" t="s">
        <v>53</v>
      </c>
      <c r="C86" s="71">
        <v>2020</v>
      </c>
      <c r="D86" s="19">
        <v>130</v>
      </c>
      <c r="E86" s="41">
        <v>185</v>
      </c>
      <c r="F86" s="161">
        <v>100</v>
      </c>
      <c r="G86" s="50">
        <f t="shared" si="1"/>
        <v>70.270270270270274</v>
      </c>
      <c r="H86" s="12"/>
    </row>
    <row r="87" spans="1:8" ht="15.75" thickBot="1" x14ac:dyDescent="0.3">
      <c r="A87" s="70"/>
      <c r="B87" s="13"/>
      <c r="C87" s="72">
        <v>2021</v>
      </c>
      <c r="D87" s="19">
        <v>130</v>
      </c>
      <c r="E87" s="41">
        <v>185</v>
      </c>
      <c r="F87" s="161">
        <v>100</v>
      </c>
      <c r="G87" s="50">
        <f t="shared" si="1"/>
        <v>70.270270270270274</v>
      </c>
      <c r="H87" s="12"/>
    </row>
    <row r="88" spans="1:8" ht="15.75" thickBot="1" x14ac:dyDescent="0.3">
      <c r="A88" s="70"/>
      <c r="B88" s="13"/>
      <c r="C88" s="72">
        <v>2022</v>
      </c>
      <c r="D88" s="19">
        <v>130</v>
      </c>
      <c r="E88" s="41">
        <v>185</v>
      </c>
      <c r="F88" s="161">
        <v>100</v>
      </c>
      <c r="G88" s="50">
        <f t="shared" si="1"/>
        <v>70.270270270270274</v>
      </c>
      <c r="H88" s="12"/>
    </row>
    <row r="89" spans="1:8" ht="15.75" thickBot="1" x14ac:dyDescent="0.3">
      <c r="A89" s="70"/>
      <c r="B89" s="14"/>
      <c r="C89" s="73">
        <v>2023</v>
      </c>
      <c r="D89" s="19">
        <v>130</v>
      </c>
      <c r="E89" s="41">
        <v>185</v>
      </c>
      <c r="F89" s="161">
        <v>100</v>
      </c>
      <c r="G89" s="50">
        <f t="shared" si="1"/>
        <v>70.270270270270274</v>
      </c>
      <c r="H89" s="12"/>
    </row>
    <row r="90" spans="1:8" ht="15.75" thickBot="1" x14ac:dyDescent="0.3">
      <c r="A90" s="20">
        <v>22</v>
      </c>
      <c r="B90" s="10" t="s">
        <v>54</v>
      </c>
      <c r="C90" s="71">
        <v>2020</v>
      </c>
      <c r="D90" s="19">
        <v>130</v>
      </c>
      <c r="E90" s="41">
        <v>185</v>
      </c>
      <c r="F90" s="161">
        <v>100</v>
      </c>
      <c r="G90" s="50">
        <f t="shared" si="1"/>
        <v>70.270270270270274</v>
      </c>
      <c r="H90" s="12"/>
    </row>
    <row r="91" spans="1:8" ht="15.75" thickBot="1" x14ac:dyDescent="0.3">
      <c r="A91" s="70"/>
      <c r="B91" s="13"/>
      <c r="C91" s="72">
        <v>2021</v>
      </c>
      <c r="D91" s="19">
        <v>130</v>
      </c>
      <c r="E91" s="41">
        <v>185</v>
      </c>
      <c r="F91" s="161">
        <v>100</v>
      </c>
      <c r="G91" s="50">
        <f t="shared" si="1"/>
        <v>70.270270270270274</v>
      </c>
      <c r="H91" s="12"/>
    </row>
    <row r="92" spans="1:8" ht="15.75" thickBot="1" x14ac:dyDescent="0.3">
      <c r="A92" s="70"/>
      <c r="B92" s="13"/>
      <c r="C92" s="72">
        <v>2022</v>
      </c>
      <c r="D92" s="19">
        <v>130</v>
      </c>
      <c r="E92" s="41">
        <v>185</v>
      </c>
      <c r="F92" s="161">
        <v>100</v>
      </c>
      <c r="G92" s="50">
        <f t="shared" si="1"/>
        <v>70.270270270270274</v>
      </c>
      <c r="H92" s="12"/>
    </row>
    <row r="93" spans="1:8" ht="15.75" thickBot="1" x14ac:dyDescent="0.3">
      <c r="A93" s="70"/>
      <c r="B93" s="79"/>
      <c r="C93" s="73">
        <v>2023</v>
      </c>
      <c r="D93" s="19">
        <v>130</v>
      </c>
      <c r="E93" s="41">
        <v>185</v>
      </c>
      <c r="F93" s="161">
        <v>100</v>
      </c>
      <c r="G93" s="50">
        <f t="shared" si="1"/>
        <v>70.270270270270274</v>
      </c>
      <c r="H93" s="12"/>
    </row>
    <row r="94" spans="1:8" ht="15.75" thickBot="1" x14ac:dyDescent="0.3">
      <c r="A94" s="5">
        <v>23</v>
      </c>
      <c r="B94" s="68" t="s">
        <v>55</v>
      </c>
      <c r="C94" s="20">
        <v>2020</v>
      </c>
      <c r="D94" s="19">
        <v>140</v>
      </c>
      <c r="E94" s="41">
        <v>185</v>
      </c>
      <c r="F94" s="161">
        <v>100</v>
      </c>
      <c r="G94" s="50">
        <f t="shared" si="1"/>
        <v>75.675675675675677</v>
      </c>
      <c r="H94" s="12"/>
    </row>
    <row r="95" spans="1:8" ht="15.75" thickBot="1" x14ac:dyDescent="0.3">
      <c r="A95" s="7"/>
      <c r="B95" s="8"/>
      <c r="C95" s="16">
        <v>2021</v>
      </c>
      <c r="D95" s="19">
        <v>140</v>
      </c>
      <c r="E95" s="41">
        <v>185</v>
      </c>
      <c r="F95" s="161">
        <v>100</v>
      </c>
      <c r="G95" s="50">
        <f t="shared" si="1"/>
        <v>75.675675675675677</v>
      </c>
      <c r="H95" s="12"/>
    </row>
    <row r="96" spans="1:8" ht="15.75" thickBot="1" x14ac:dyDescent="0.3">
      <c r="A96" s="7"/>
      <c r="B96" s="8"/>
      <c r="C96" s="16">
        <v>2022</v>
      </c>
      <c r="D96" s="19">
        <v>140</v>
      </c>
      <c r="E96" s="41">
        <v>185</v>
      </c>
      <c r="F96" s="161">
        <v>100</v>
      </c>
      <c r="G96" s="50">
        <f t="shared" si="1"/>
        <v>75.675675675675677</v>
      </c>
      <c r="H96" s="12"/>
    </row>
    <row r="97" spans="1:8" ht="15.75" thickBot="1" x14ac:dyDescent="0.3">
      <c r="A97" s="7"/>
      <c r="B97" s="9"/>
      <c r="C97" s="17">
        <v>2023</v>
      </c>
      <c r="D97" s="19">
        <v>140</v>
      </c>
      <c r="E97" s="41">
        <v>185</v>
      </c>
      <c r="F97" s="161">
        <v>100</v>
      </c>
      <c r="G97" s="50">
        <f t="shared" si="1"/>
        <v>75.675675675675677</v>
      </c>
      <c r="H97" s="12"/>
    </row>
    <row r="98" spans="1:8" ht="15.75" thickBot="1" x14ac:dyDescent="0.3">
      <c r="A98" s="5">
        <v>24</v>
      </c>
      <c r="B98" s="68" t="s">
        <v>56</v>
      </c>
      <c r="C98" s="20">
        <v>2020</v>
      </c>
      <c r="D98" s="19">
        <v>140</v>
      </c>
      <c r="E98" s="41">
        <v>185</v>
      </c>
      <c r="F98" s="161">
        <v>100</v>
      </c>
      <c r="G98" s="50">
        <f t="shared" si="1"/>
        <v>75.675675675675677</v>
      </c>
      <c r="H98" s="12"/>
    </row>
    <row r="99" spans="1:8" ht="15.75" thickBot="1" x14ac:dyDescent="0.3">
      <c r="A99" s="7"/>
      <c r="B99" s="8"/>
      <c r="C99" s="16">
        <v>2021</v>
      </c>
      <c r="D99" s="19">
        <v>140</v>
      </c>
      <c r="E99" s="41">
        <v>185</v>
      </c>
      <c r="F99" s="161">
        <v>100</v>
      </c>
      <c r="G99" s="50">
        <f t="shared" si="1"/>
        <v>75.675675675675677</v>
      </c>
      <c r="H99" s="12"/>
    </row>
    <row r="100" spans="1:8" ht="15.75" thickBot="1" x14ac:dyDescent="0.3">
      <c r="A100" s="7"/>
      <c r="B100" s="8"/>
      <c r="C100" s="16">
        <v>2022</v>
      </c>
      <c r="D100" s="19">
        <v>140</v>
      </c>
      <c r="E100" s="41">
        <v>185</v>
      </c>
      <c r="F100" s="161">
        <v>100</v>
      </c>
      <c r="G100" s="50">
        <f t="shared" si="1"/>
        <v>75.675675675675677</v>
      </c>
      <c r="H100" s="12"/>
    </row>
    <row r="101" spans="1:8" ht="15.75" thickBot="1" x14ac:dyDescent="0.3">
      <c r="A101" s="7"/>
      <c r="B101" s="9"/>
      <c r="C101" s="17">
        <v>2023</v>
      </c>
      <c r="D101" s="19">
        <v>140</v>
      </c>
      <c r="E101" s="41">
        <v>185</v>
      </c>
      <c r="F101" s="161">
        <v>100</v>
      </c>
      <c r="G101" s="50">
        <f t="shared" si="1"/>
        <v>75.675675675675677</v>
      </c>
      <c r="H101" s="12"/>
    </row>
    <row r="102" spans="1:8" ht="15.75" thickBot="1" x14ac:dyDescent="0.3">
      <c r="A102" s="5">
        <v>25</v>
      </c>
      <c r="B102" s="69" t="s">
        <v>57</v>
      </c>
      <c r="C102" s="20">
        <v>2020</v>
      </c>
      <c r="D102" s="19">
        <v>70</v>
      </c>
      <c r="E102" s="41">
        <v>185</v>
      </c>
      <c r="F102" s="161">
        <v>100</v>
      </c>
      <c r="G102" s="50">
        <f t="shared" si="1"/>
        <v>37.837837837837839</v>
      </c>
      <c r="H102" s="12"/>
    </row>
    <row r="103" spans="1:8" ht="15.75" thickBot="1" x14ac:dyDescent="0.3">
      <c r="A103" s="7"/>
      <c r="B103" s="8"/>
      <c r="C103" s="16">
        <v>2021</v>
      </c>
      <c r="D103" s="19">
        <v>70</v>
      </c>
      <c r="E103" s="41">
        <v>185</v>
      </c>
      <c r="F103" s="161">
        <v>100</v>
      </c>
      <c r="G103" s="50">
        <f t="shared" si="1"/>
        <v>37.837837837837839</v>
      </c>
      <c r="H103" s="12"/>
    </row>
    <row r="104" spans="1:8" ht="15.75" thickBot="1" x14ac:dyDescent="0.3">
      <c r="A104" s="7"/>
      <c r="B104" s="8"/>
      <c r="C104" s="16">
        <v>2022</v>
      </c>
      <c r="D104" s="19">
        <v>70</v>
      </c>
      <c r="E104" s="41">
        <v>185</v>
      </c>
      <c r="F104" s="161">
        <v>100</v>
      </c>
      <c r="G104" s="50">
        <f t="shared" si="1"/>
        <v>37.837837837837839</v>
      </c>
      <c r="H104" s="12"/>
    </row>
    <row r="105" spans="1:8" ht="15.75" thickBot="1" x14ac:dyDescent="0.3">
      <c r="A105" s="7"/>
      <c r="B105" s="9"/>
      <c r="C105" s="17">
        <v>2023</v>
      </c>
      <c r="D105" s="19">
        <v>70</v>
      </c>
      <c r="E105" s="41">
        <v>185</v>
      </c>
      <c r="F105" s="161">
        <v>100</v>
      </c>
      <c r="G105" s="50">
        <f t="shared" si="1"/>
        <v>37.837837837837839</v>
      </c>
      <c r="H105" s="12"/>
    </row>
    <row r="106" spans="1:8" ht="15.75" thickBot="1" x14ac:dyDescent="0.3">
      <c r="A106" s="5">
        <v>26</v>
      </c>
      <c r="B106" s="68" t="s">
        <v>58</v>
      </c>
      <c r="C106" s="20">
        <v>2020</v>
      </c>
      <c r="D106" s="19">
        <v>180</v>
      </c>
      <c r="E106" s="41">
        <v>185</v>
      </c>
      <c r="F106" s="161">
        <v>100</v>
      </c>
      <c r="G106" s="50">
        <f t="shared" si="1"/>
        <v>97.297297297297305</v>
      </c>
      <c r="H106" s="12"/>
    </row>
    <row r="107" spans="1:8" ht="15.75" thickBot="1" x14ac:dyDescent="0.3">
      <c r="A107" s="7"/>
      <c r="B107" s="8"/>
      <c r="C107" s="16">
        <v>2021</v>
      </c>
      <c r="D107" s="19">
        <v>180</v>
      </c>
      <c r="E107" s="41">
        <v>185</v>
      </c>
      <c r="F107" s="161">
        <v>100</v>
      </c>
      <c r="G107" s="50">
        <f t="shared" si="1"/>
        <v>97.297297297297305</v>
      </c>
      <c r="H107" s="12"/>
    </row>
    <row r="108" spans="1:8" ht="15.75" thickBot="1" x14ac:dyDescent="0.3">
      <c r="A108" s="7"/>
      <c r="B108" s="8"/>
      <c r="C108" s="16">
        <v>2022</v>
      </c>
      <c r="D108" s="19">
        <v>180</v>
      </c>
      <c r="E108" s="41">
        <v>185</v>
      </c>
      <c r="F108" s="161">
        <v>100</v>
      </c>
      <c r="G108" s="50">
        <f t="shared" si="1"/>
        <v>97.297297297297305</v>
      </c>
      <c r="H108" s="12"/>
    </row>
    <row r="109" spans="1:8" ht="15.75" thickBot="1" x14ac:dyDescent="0.3">
      <c r="A109" s="7"/>
      <c r="B109" s="75"/>
      <c r="C109" s="17">
        <v>2023</v>
      </c>
      <c r="D109" s="19">
        <v>180</v>
      </c>
      <c r="E109" s="41">
        <v>185</v>
      </c>
      <c r="F109" s="161">
        <v>100</v>
      </c>
      <c r="G109" s="50">
        <f t="shared" si="1"/>
        <v>97.297297297297305</v>
      </c>
      <c r="H109" s="12"/>
    </row>
    <row r="110" spans="1:8" ht="15.75" thickBot="1" x14ac:dyDescent="0.3">
      <c r="A110" s="20">
        <v>27</v>
      </c>
      <c r="B110" s="19" t="s">
        <v>59</v>
      </c>
      <c r="C110" s="71">
        <v>2020</v>
      </c>
      <c r="D110" s="19">
        <v>180</v>
      </c>
      <c r="E110" s="41">
        <v>185</v>
      </c>
      <c r="F110" s="161">
        <v>100</v>
      </c>
      <c r="G110" s="50">
        <f t="shared" si="1"/>
        <v>97.297297297297305</v>
      </c>
      <c r="H110" s="12"/>
    </row>
    <row r="111" spans="1:8" ht="15.75" thickBot="1" x14ac:dyDescent="0.3">
      <c r="A111" s="70"/>
      <c r="B111" s="8"/>
      <c r="C111" s="72">
        <v>2021</v>
      </c>
      <c r="D111" s="19">
        <v>180</v>
      </c>
      <c r="E111" s="41">
        <v>185</v>
      </c>
      <c r="F111" s="161">
        <v>100</v>
      </c>
      <c r="G111" s="50">
        <f t="shared" si="1"/>
        <v>97.297297297297305</v>
      </c>
      <c r="H111" s="12"/>
    </row>
    <row r="112" spans="1:8" ht="15.75" thickBot="1" x14ac:dyDescent="0.3">
      <c r="A112" s="70"/>
      <c r="B112" s="8"/>
      <c r="C112" s="72">
        <v>2022</v>
      </c>
      <c r="D112" s="19">
        <v>180</v>
      </c>
      <c r="E112" s="41">
        <v>185</v>
      </c>
      <c r="F112" s="161">
        <v>100</v>
      </c>
      <c r="G112" s="50">
        <f t="shared" si="1"/>
        <v>97.297297297297305</v>
      </c>
      <c r="H112" s="12"/>
    </row>
    <row r="113" spans="1:8" ht="15.75" thickBot="1" x14ac:dyDescent="0.3">
      <c r="A113" s="74"/>
      <c r="B113" s="9"/>
      <c r="C113" s="73">
        <v>2023</v>
      </c>
      <c r="D113" s="19">
        <v>180</v>
      </c>
      <c r="E113" s="41">
        <v>185</v>
      </c>
      <c r="F113" s="161">
        <v>100</v>
      </c>
      <c r="G113" s="50">
        <f t="shared" si="1"/>
        <v>97.297297297297305</v>
      </c>
      <c r="H113" s="12"/>
    </row>
  </sheetData>
  <mergeCells count="1">
    <mergeCell ref="A3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8B976-92A3-4D3E-A4CD-A2C244E02E36}">
  <sheetPr>
    <tabColor rgb="FF00B0F0"/>
  </sheetPr>
  <dimension ref="A2:K113"/>
  <sheetViews>
    <sheetView workbookViewId="0">
      <selection activeCell="E9" sqref="E9"/>
    </sheetView>
  </sheetViews>
  <sheetFormatPr defaultRowHeight="15" x14ac:dyDescent="0.25"/>
  <cols>
    <col min="2" max="2" width="17.7109375" customWidth="1"/>
    <col min="4" max="4" width="28.7109375" customWidth="1"/>
    <col min="5" max="5" width="31.7109375" customWidth="1"/>
    <col min="11" max="11" width="13" customWidth="1"/>
  </cols>
  <sheetData>
    <row r="2" spans="1:11" ht="15.75" thickBot="1" x14ac:dyDescent="0.3"/>
    <row r="3" spans="1:11" x14ac:dyDescent="0.25">
      <c r="A3" s="185" t="s">
        <v>109</v>
      </c>
      <c r="B3" s="186"/>
      <c r="C3" s="186"/>
      <c r="D3" s="186"/>
      <c r="E3" s="187"/>
    </row>
    <row r="4" spans="1:11" ht="15.75" thickBot="1" x14ac:dyDescent="0.3">
      <c r="A4" s="188"/>
      <c r="B4" s="189"/>
      <c r="C4" s="189"/>
      <c r="D4" s="189"/>
      <c r="E4" s="191"/>
    </row>
    <row r="5" spans="1:11" ht="15.75" thickBot="1" x14ac:dyDescent="0.3">
      <c r="A5" s="100" t="s">
        <v>0</v>
      </c>
      <c r="B5" s="99" t="s">
        <v>1</v>
      </c>
      <c r="C5" s="99" t="s">
        <v>2</v>
      </c>
      <c r="D5" s="101" t="s">
        <v>101</v>
      </c>
      <c r="E5" s="102" t="s">
        <v>3</v>
      </c>
      <c r="G5" s="103" t="s">
        <v>96</v>
      </c>
      <c r="H5" s="104"/>
      <c r="I5" s="104"/>
      <c r="J5" s="104"/>
      <c r="K5" s="107"/>
    </row>
    <row r="6" spans="1:11" ht="15.75" thickBot="1" x14ac:dyDescent="0.3">
      <c r="A6" s="5">
        <v>1</v>
      </c>
      <c r="B6" s="6" t="s">
        <v>31</v>
      </c>
      <c r="C6" s="20">
        <v>2020</v>
      </c>
      <c r="D6" s="19">
        <v>1985</v>
      </c>
      <c r="E6" s="154">
        <f>C6-D6</f>
        <v>35</v>
      </c>
      <c r="G6" s="105" t="s">
        <v>102</v>
      </c>
      <c r="H6" s="106"/>
      <c r="I6" s="106"/>
      <c r="J6" s="106"/>
      <c r="K6" s="108"/>
    </row>
    <row r="7" spans="1:11" ht="15.75" thickBot="1" x14ac:dyDescent="0.3">
      <c r="A7" s="7"/>
      <c r="B7" s="8"/>
      <c r="C7" s="16">
        <v>2021</v>
      </c>
      <c r="D7" s="19">
        <v>1985</v>
      </c>
      <c r="E7" s="154">
        <f t="shared" ref="E7:E70" si="0">C7-D7</f>
        <v>36</v>
      </c>
    </row>
    <row r="8" spans="1:11" ht="15.75" thickBot="1" x14ac:dyDescent="0.3">
      <c r="A8" s="7"/>
      <c r="B8" s="8"/>
      <c r="C8" s="16">
        <v>2022</v>
      </c>
      <c r="D8" s="19">
        <v>1985</v>
      </c>
      <c r="E8" s="154">
        <f t="shared" si="0"/>
        <v>37</v>
      </c>
    </row>
    <row r="9" spans="1:11" ht="15.75" thickBot="1" x14ac:dyDescent="0.3">
      <c r="A9" s="11"/>
      <c r="B9" s="9"/>
      <c r="C9" s="17">
        <v>2023</v>
      </c>
      <c r="D9" s="19">
        <v>1985</v>
      </c>
      <c r="E9" s="154">
        <f t="shared" si="0"/>
        <v>38</v>
      </c>
    </row>
    <row r="10" spans="1:11" ht="15.75" thickBot="1" x14ac:dyDescent="0.3">
      <c r="A10" s="5">
        <v>2</v>
      </c>
      <c r="B10" s="8" t="s">
        <v>32</v>
      </c>
      <c r="C10" s="20">
        <v>2020</v>
      </c>
      <c r="D10" s="19">
        <v>1990</v>
      </c>
      <c r="E10" s="154">
        <f t="shared" si="0"/>
        <v>30</v>
      </c>
    </row>
    <row r="11" spans="1:11" ht="15.75" thickBot="1" x14ac:dyDescent="0.3">
      <c r="A11" s="7"/>
      <c r="B11" s="8"/>
      <c r="C11" s="16">
        <v>2021</v>
      </c>
      <c r="D11" s="19">
        <v>1990</v>
      </c>
      <c r="E11" s="154">
        <f t="shared" si="0"/>
        <v>31</v>
      </c>
    </row>
    <row r="12" spans="1:11" ht="15.75" thickBot="1" x14ac:dyDescent="0.3">
      <c r="A12" s="7"/>
      <c r="B12" s="8"/>
      <c r="C12" s="16">
        <v>2022</v>
      </c>
      <c r="D12" s="19">
        <v>1990</v>
      </c>
      <c r="E12" s="154">
        <f t="shared" si="0"/>
        <v>32</v>
      </c>
    </row>
    <row r="13" spans="1:11" ht="15.75" thickBot="1" x14ac:dyDescent="0.3">
      <c r="A13" s="7"/>
      <c r="B13" s="9"/>
      <c r="C13" s="17">
        <v>2023</v>
      </c>
      <c r="D13" s="19">
        <v>1990</v>
      </c>
      <c r="E13" s="154">
        <f t="shared" si="0"/>
        <v>33</v>
      </c>
    </row>
    <row r="14" spans="1:11" ht="15.75" thickBot="1" x14ac:dyDescent="0.3">
      <c r="A14" s="5">
        <v>3</v>
      </c>
      <c r="B14" s="8" t="s">
        <v>33</v>
      </c>
      <c r="C14" s="20">
        <v>2020</v>
      </c>
      <c r="D14" s="19">
        <v>1993</v>
      </c>
      <c r="E14" s="154">
        <f t="shared" si="0"/>
        <v>27</v>
      </c>
    </row>
    <row r="15" spans="1:11" ht="15.75" thickBot="1" x14ac:dyDescent="0.3">
      <c r="A15" s="7"/>
      <c r="B15" s="8"/>
      <c r="C15" s="16">
        <v>2021</v>
      </c>
      <c r="D15" s="19">
        <v>1993</v>
      </c>
      <c r="E15" s="154">
        <f t="shared" si="0"/>
        <v>28</v>
      </c>
    </row>
    <row r="16" spans="1:11" ht="15.75" thickBot="1" x14ac:dyDescent="0.3">
      <c r="A16" s="7"/>
      <c r="B16" s="8"/>
      <c r="C16" s="16">
        <v>2022</v>
      </c>
      <c r="D16" s="19">
        <v>1993</v>
      </c>
      <c r="E16" s="154">
        <f t="shared" si="0"/>
        <v>29</v>
      </c>
    </row>
    <row r="17" spans="1:5" ht="15.75" thickBot="1" x14ac:dyDescent="0.3">
      <c r="A17" s="7"/>
      <c r="B17" s="75"/>
      <c r="C17" s="17">
        <v>2023</v>
      </c>
      <c r="D17" s="19">
        <v>1993</v>
      </c>
      <c r="E17" s="154">
        <f t="shared" si="0"/>
        <v>30</v>
      </c>
    </row>
    <row r="18" spans="1:5" ht="15.75" thickBot="1" x14ac:dyDescent="0.3">
      <c r="A18" s="20">
        <v>4</v>
      </c>
      <c r="B18" s="6" t="s">
        <v>34</v>
      </c>
      <c r="C18" s="71">
        <v>2020</v>
      </c>
      <c r="D18" s="19">
        <v>2001</v>
      </c>
      <c r="E18" s="154">
        <f t="shared" si="0"/>
        <v>19</v>
      </c>
    </row>
    <row r="19" spans="1:5" ht="15.75" thickBot="1" x14ac:dyDescent="0.3">
      <c r="A19" s="70"/>
      <c r="B19" s="8"/>
      <c r="C19" s="72">
        <v>2021</v>
      </c>
      <c r="D19" s="19">
        <v>2001</v>
      </c>
      <c r="E19" s="154">
        <f t="shared" si="0"/>
        <v>20</v>
      </c>
    </row>
    <row r="20" spans="1:5" ht="15.75" thickBot="1" x14ac:dyDescent="0.3">
      <c r="A20" s="70"/>
      <c r="B20" s="8"/>
      <c r="C20" s="72">
        <v>2022</v>
      </c>
      <c r="D20" s="19">
        <v>2001</v>
      </c>
      <c r="E20" s="154">
        <f t="shared" si="0"/>
        <v>21</v>
      </c>
    </row>
    <row r="21" spans="1:5" ht="15.75" thickBot="1" x14ac:dyDescent="0.3">
      <c r="A21" s="70"/>
      <c r="B21" s="9"/>
      <c r="C21" s="73">
        <v>2023</v>
      </c>
      <c r="D21" s="19">
        <v>2001</v>
      </c>
      <c r="E21" s="154">
        <f t="shared" si="0"/>
        <v>22</v>
      </c>
    </row>
    <row r="22" spans="1:5" ht="15.75" thickBot="1" x14ac:dyDescent="0.3">
      <c r="A22" s="20">
        <v>5</v>
      </c>
      <c r="B22" s="30" t="s">
        <v>36</v>
      </c>
      <c r="C22" s="71">
        <v>2020</v>
      </c>
      <c r="D22" s="19">
        <v>1972</v>
      </c>
      <c r="E22" s="154">
        <f t="shared" si="0"/>
        <v>48</v>
      </c>
    </row>
    <row r="23" spans="1:5" ht="15.75" thickBot="1" x14ac:dyDescent="0.3">
      <c r="A23" s="70"/>
      <c r="B23" s="13"/>
      <c r="C23" s="72">
        <v>2021</v>
      </c>
      <c r="D23" s="19">
        <v>1972</v>
      </c>
      <c r="E23" s="154">
        <f t="shared" si="0"/>
        <v>49</v>
      </c>
    </row>
    <row r="24" spans="1:5" ht="15.75" thickBot="1" x14ac:dyDescent="0.3">
      <c r="A24" s="70"/>
      <c r="B24" s="13"/>
      <c r="C24" s="72">
        <v>2022</v>
      </c>
      <c r="D24" s="19">
        <v>1972</v>
      </c>
      <c r="E24" s="154">
        <f t="shared" si="0"/>
        <v>50</v>
      </c>
    </row>
    <row r="25" spans="1:5" ht="15.75" thickBot="1" x14ac:dyDescent="0.3">
      <c r="A25" s="70"/>
      <c r="B25" s="14"/>
      <c r="C25" s="73">
        <v>2023</v>
      </c>
      <c r="D25" s="19">
        <v>1972</v>
      </c>
      <c r="E25" s="154">
        <f t="shared" si="0"/>
        <v>51</v>
      </c>
    </row>
    <row r="26" spans="1:5" ht="15.75" thickBot="1" x14ac:dyDescent="0.3">
      <c r="A26" s="20">
        <v>6</v>
      </c>
      <c r="B26" s="32" t="s">
        <v>37</v>
      </c>
      <c r="C26" s="71">
        <v>2020</v>
      </c>
      <c r="D26" s="19">
        <v>1968</v>
      </c>
      <c r="E26" s="154">
        <f t="shared" si="0"/>
        <v>52</v>
      </c>
    </row>
    <row r="27" spans="1:5" ht="15.75" thickBot="1" x14ac:dyDescent="0.3">
      <c r="A27" s="70"/>
      <c r="B27" s="76"/>
      <c r="C27" s="72">
        <v>2021</v>
      </c>
      <c r="D27" s="19">
        <v>1968</v>
      </c>
      <c r="E27" s="154">
        <f t="shared" si="0"/>
        <v>53</v>
      </c>
    </row>
    <row r="28" spans="1:5" ht="15.75" thickBot="1" x14ac:dyDescent="0.3">
      <c r="A28" s="70"/>
      <c r="B28" s="30"/>
      <c r="C28" s="72">
        <v>2022</v>
      </c>
      <c r="D28" s="19">
        <v>1968</v>
      </c>
      <c r="E28" s="154">
        <f t="shared" si="0"/>
        <v>54</v>
      </c>
    </row>
    <row r="29" spans="1:5" ht="15.75" thickBot="1" x14ac:dyDescent="0.3">
      <c r="A29" s="70"/>
      <c r="B29" s="14"/>
      <c r="C29" s="73">
        <v>2023</v>
      </c>
      <c r="D29" s="19">
        <v>1968</v>
      </c>
      <c r="E29" s="154">
        <f t="shared" si="0"/>
        <v>55</v>
      </c>
    </row>
    <row r="30" spans="1:5" ht="15.75" thickBot="1" x14ac:dyDescent="0.3">
      <c r="A30" s="20">
        <v>7</v>
      </c>
      <c r="B30" s="10" t="s">
        <v>38</v>
      </c>
      <c r="C30" s="71">
        <v>2020</v>
      </c>
      <c r="D30" s="19">
        <v>2003</v>
      </c>
      <c r="E30" s="154">
        <f t="shared" si="0"/>
        <v>17</v>
      </c>
    </row>
    <row r="31" spans="1:5" ht="15.75" thickBot="1" x14ac:dyDescent="0.3">
      <c r="A31" s="70"/>
      <c r="B31" s="13"/>
      <c r="C31" s="72">
        <v>2021</v>
      </c>
      <c r="D31" s="19">
        <v>2003</v>
      </c>
      <c r="E31" s="154">
        <f t="shared" si="0"/>
        <v>18</v>
      </c>
    </row>
    <row r="32" spans="1:5" ht="15.75" thickBot="1" x14ac:dyDescent="0.3">
      <c r="A32" s="70"/>
      <c r="B32" s="13"/>
      <c r="C32" s="72">
        <v>2022</v>
      </c>
      <c r="D32" s="19">
        <v>2003</v>
      </c>
      <c r="E32" s="154">
        <f t="shared" si="0"/>
        <v>19</v>
      </c>
    </row>
    <row r="33" spans="1:5" ht="15.75" thickBot="1" x14ac:dyDescent="0.3">
      <c r="A33" s="70"/>
      <c r="B33" s="14"/>
      <c r="C33" s="73">
        <v>2023</v>
      </c>
      <c r="D33" s="19">
        <v>2003</v>
      </c>
      <c r="E33" s="154">
        <f t="shared" si="0"/>
        <v>20</v>
      </c>
    </row>
    <row r="34" spans="1:5" ht="15.75" thickBot="1" x14ac:dyDescent="0.3">
      <c r="A34" s="20">
        <v>8</v>
      </c>
      <c r="B34" s="77" t="s">
        <v>39</v>
      </c>
      <c r="C34" s="71">
        <v>2020</v>
      </c>
      <c r="D34" s="19">
        <v>1932</v>
      </c>
      <c r="E34" s="154">
        <f t="shared" si="0"/>
        <v>88</v>
      </c>
    </row>
    <row r="35" spans="1:5" ht="15.75" thickBot="1" x14ac:dyDescent="0.3">
      <c r="A35" s="70"/>
      <c r="B35" s="13"/>
      <c r="C35" s="72">
        <v>2021</v>
      </c>
      <c r="D35" s="19">
        <v>1932</v>
      </c>
      <c r="E35" s="154">
        <f t="shared" si="0"/>
        <v>89</v>
      </c>
    </row>
    <row r="36" spans="1:5" ht="15.75" thickBot="1" x14ac:dyDescent="0.3">
      <c r="A36" s="70"/>
      <c r="B36" s="13"/>
      <c r="C36" s="72">
        <v>2022</v>
      </c>
      <c r="D36" s="19">
        <v>1932</v>
      </c>
      <c r="E36" s="154">
        <f t="shared" si="0"/>
        <v>90</v>
      </c>
    </row>
    <row r="37" spans="1:5" ht="15.75" thickBot="1" x14ac:dyDescent="0.3">
      <c r="A37" s="70"/>
      <c r="B37" s="14"/>
      <c r="C37" s="73">
        <v>2023</v>
      </c>
      <c r="D37" s="19">
        <v>1932</v>
      </c>
      <c r="E37" s="154">
        <f t="shared" si="0"/>
        <v>91</v>
      </c>
    </row>
    <row r="38" spans="1:5" ht="15.75" thickBot="1" x14ac:dyDescent="0.3">
      <c r="A38" s="20">
        <v>9</v>
      </c>
      <c r="B38" s="78" t="s">
        <v>40</v>
      </c>
      <c r="C38" s="71">
        <v>2020</v>
      </c>
      <c r="D38" s="30">
        <v>1995</v>
      </c>
      <c r="E38" s="154">
        <f t="shared" si="0"/>
        <v>25</v>
      </c>
    </row>
    <row r="39" spans="1:5" ht="15.75" thickBot="1" x14ac:dyDescent="0.3">
      <c r="A39" s="70"/>
      <c r="B39" s="13"/>
      <c r="C39" s="72">
        <v>2021</v>
      </c>
      <c r="D39" s="30">
        <v>1995</v>
      </c>
      <c r="E39" s="154">
        <f t="shared" si="0"/>
        <v>26</v>
      </c>
    </row>
    <row r="40" spans="1:5" ht="15.75" thickBot="1" x14ac:dyDescent="0.3">
      <c r="A40" s="70"/>
      <c r="B40" s="13"/>
      <c r="C40" s="72">
        <v>2022</v>
      </c>
      <c r="D40" s="30">
        <v>1995</v>
      </c>
      <c r="E40" s="154">
        <f t="shared" si="0"/>
        <v>27</v>
      </c>
    </row>
    <row r="41" spans="1:5" ht="15.75" thickBot="1" x14ac:dyDescent="0.3">
      <c r="A41" s="74"/>
      <c r="B41" s="14"/>
      <c r="C41" s="73">
        <v>2023</v>
      </c>
      <c r="D41" s="30">
        <v>1995</v>
      </c>
      <c r="E41" s="154">
        <f t="shared" si="0"/>
        <v>28</v>
      </c>
    </row>
    <row r="42" spans="1:5" ht="15.75" thickBot="1" x14ac:dyDescent="0.3">
      <c r="A42" s="20">
        <v>10</v>
      </c>
      <c r="B42" s="32" t="s">
        <v>41</v>
      </c>
      <c r="C42" s="71">
        <v>2020</v>
      </c>
      <c r="D42" s="19">
        <v>2004</v>
      </c>
      <c r="E42" s="154">
        <f t="shared" si="0"/>
        <v>16</v>
      </c>
    </row>
    <row r="43" spans="1:5" ht="15.75" thickBot="1" x14ac:dyDescent="0.3">
      <c r="A43" s="70"/>
      <c r="B43" s="13"/>
      <c r="C43" s="72">
        <v>2021</v>
      </c>
      <c r="D43" s="19">
        <v>2004</v>
      </c>
      <c r="E43" s="154">
        <f t="shared" si="0"/>
        <v>17</v>
      </c>
    </row>
    <row r="44" spans="1:5" ht="15.75" thickBot="1" x14ac:dyDescent="0.3">
      <c r="A44" s="70"/>
      <c r="B44" s="13"/>
      <c r="C44" s="72">
        <v>2022</v>
      </c>
      <c r="D44" s="19">
        <v>2004</v>
      </c>
      <c r="E44" s="154">
        <f t="shared" si="0"/>
        <v>18</v>
      </c>
    </row>
    <row r="45" spans="1:5" ht="15.75" thickBot="1" x14ac:dyDescent="0.3">
      <c r="A45" s="70"/>
      <c r="B45" s="14"/>
      <c r="C45" s="73">
        <v>2023</v>
      </c>
      <c r="D45" s="19">
        <v>2004</v>
      </c>
      <c r="E45" s="154">
        <f t="shared" si="0"/>
        <v>19</v>
      </c>
    </row>
    <row r="46" spans="1:5" ht="15.75" thickBot="1" x14ac:dyDescent="0.3">
      <c r="A46" s="20">
        <v>11</v>
      </c>
      <c r="B46" s="10" t="s">
        <v>89</v>
      </c>
      <c r="C46" s="71">
        <v>2020</v>
      </c>
      <c r="D46" s="19">
        <v>1990</v>
      </c>
      <c r="E46" s="154">
        <f t="shared" si="0"/>
        <v>30</v>
      </c>
    </row>
    <row r="47" spans="1:5" ht="15.75" thickBot="1" x14ac:dyDescent="0.3">
      <c r="A47" s="70"/>
      <c r="B47" s="13"/>
      <c r="C47" s="72">
        <v>2021</v>
      </c>
      <c r="D47" s="19">
        <v>1990</v>
      </c>
      <c r="E47" s="154">
        <f t="shared" si="0"/>
        <v>31</v>
      </c>
    </row>
    <row r="48" spans="1:5" ht="15.75" thickBot="1" x14ac:dyDescent="0.3">
      <c r="A48" s="70"/>
      <c r="B48" s="8"/>
      <c r="C48" s="72">
        <v>2022</v>
      </c>
      <c r="D48" s="19">
        <v>1990</v>
      </c>
      <c r="E48" s="154">
        <f t="shared" si="0"/>
        <v>32</v>
      </c>
    </row>
    <row r="49" spans="1:5" ht="15.75" thickBot="1" x14ac:dyDescent="0.3">
      <c r="A49" s="70"/>
      <c r="B49" s="9"/>
      <c r="C49" s="73">
        <v>2023</v>
      </c>
      <c r="D49" s="19">
        <v>1990</v>
      </c>
      <c r="E49" s="154">
        <f t="shared" si="0"/>
        <v>33</v>
      </c>
    </row>
    <row r="50" spans="1:5" ht="15.75" thickBot="1" x14ac:dyDescent="0.3">
      <c r="A50" s="5">
        <v>12</v>
      </c>
      <c r="B50" s="10" t="s">
        <v>42</v>
      </c>
      <c r="C50" s="71">
        <v>2020</v>
      </c>
      <c r="D50" s="19">
        <v>2003</v>
      </c>
      <c r="E50" s="154">
        <f t="shared" si="0"/>
        <v>17</v>
      </c>
    </row>
    <row r="51" spans="1:5" ht="15.75" thickBot="1" x14ac:dyDescent="0.3">
      <c r="A51" s="7"/>
      <c r="B51" s="8"/>
      <c r="C51" s="72">
        <v>2021</v>
      </c>
      <c r="D51" s="19">
        <v>2003</v>
      </c>
      <c r="E51" s="154">
        <f t="shared" si="0"/>
        <v>18</v>
      </c>
    </row>
    <row r="52" spans="1:5" ht="15.75" thickBot="1" x14ac:dyDescent="0.3">
      <c r="A52" s="7"/>
      <c r="B52" s="8"/>
      <c r="C52" s="72">
        <v>2022</v>
      </c>
      <c r="D52" s="19">
        <v>2003</v>
      </c>
      <c r="E52" s="154">
        <f t="shared" si="0"/>
        <v>19</v>
      </c>
    </row>
    <row r="53" spans="1:5" ht="15.75" thickBot="1" x14ac:dyDescent="0.3">
      <c r="A53" s="7"/>
      <c r="B53" s="9"/>
      <c r="C53" s="73">
        <v>2023</v>
      </c>
      <c r="D53" s="19">
        <v>2003</v>
      </c>
      <c r="E53" s="154">
        <f t="shared" si="0"/>
        <v>20</v>
      </c>
    </row>
    <row r="54" spans="1:5" ht="15.75" thickBot="1" x14ac:dyDescent="0.3">
      <c r="A54" s="5">
        <v>13</v>
      </c>
      <c r="B54" s="10" t="s">
        <v>43</v>
      </c>
      <c r="C54" s="71">
        <v>2020</v>
      </c>
      <c r="D54" s="19">
        <v>1982</v>
      </c>
      <c r="E54" s="154">
        <f t="shared" si="0"/>
        <v>38</v>
      </c>
    </row>
    <row r="55" spans="1:5" ht="15.75" thickBot="1" x14ac:dyDescent="0.3">
      <c r="A55" s="7"/>
      <c r="B55" s="8"/>
      <c r="C55" s="72">
        <v>2021</v>
      </c>
      <c r="D55" s="19">
        <v>1982</v>
      </c>
      <c r="E55" s="154">
        <f t="shared" si="0"/>
        <v>39</v>
      </c>
    </row>
    <row r="56" spans="1:5" ht="15.75" thickBot="1" x14ac:dyDescent="0.3">
      <c r="A56" s="7"/>
      <c r="B56" s="8"/>
      <c r="C56" s="72">
        <v>2022</v>
      </c>
      <c r="D56" s="19">
        <v>1982</v>
      </c>
      <c r="E56" s="154">
        <f t="shared" si="0"/>
        <v>40</v>
      </c>
    </row>
    <row r="57" spans="1:5" ht="15.75" thickBot="1" x14ac:dyDescent="0.3">
      <c r="A57" s="7"/>
      <c r="B57" s="9"/>
      <c r="C57" s="73">
        <v>2023</v>
      </c>
      <c r="D57" s="19">
        <v>1982</v>
      </c>
      <c r="E57" s="154">
        <f t="shared" si="0"/>
        <v>41</v>
      </c>
    </row>
    <row r="58" spans="1:5" ht="15.75" thickBot="1" x14ac:dyDescent="0.3">
      <c r="A58" s="5">
        <v>14</v>
      </c>
      <c r="B58" s="10" t="s">
        <v>44</v>
      </c>
      <c r="C58" s="71">
        <v>2020</v>
      </c>
      <c r="D58" s="19">
        <v>1999</v>
      </c>
      <c r="E58" s="154">
        <f t="shared" si="0"/>
        <v>21</v>
      </c>
    </row>
    <row r="59" spans="1:5" ht="15.75" thickBot="1" x14ac:dyDescent="0.3">
      <c r="A59" s="7"/>
      <c r="B59" s="8"/>
      <c r="C59" s="72">
        <v>2021</v>
      </c>
      <c r="D59" s="19">
        <v>1999</v>
      </c>
      <c r="E59" s="154">
        <f t="shared" si="0"/>
        <v>22</v>
      </c>
    </row>
    <row r="60" spans="1:5" ht="15.75" thickBot="1" x14ac:dyDescent="0.3">
      <c r="A60" s="7"/>
      <c r="B60" s="8"/>
      <c r="C60" s="72">
        <v>2022</v>
      </c>
      <c r="D60" s="19">
        <v>1999</v>
      </c>
      <c r="E60" s="154">
        <f t="shared" si="0"/>
        <v>23</v>
      </c>
    </row>
    <row r="61" spans="1:5" ht="15.75" thickBot="1" x14ac:dyDescent="0.3">
      <c r="A61" s="7"/>
      <c r="B61" s="9"/>
      <c r="C61" s="73">
        <v>2023</v>
      </c>
      <c r="D61" s="19">
        <v>1999</v>
      </c>
      <c r="E61" s="154">
        <f t="shared" si="0"/>
        <v>24</v>
      </c>
    </row>
    <row r="62" spans="1:5" ht="15.75" thickBot="1" x14ac:dyDescent="0.3">
      <c r="A62" s="5">
        <v>15</v>
      </c>
      <c r="B62" s="10" t="s">
        <v>45</v>
      </c>
      <c r="C62" s="71">
        <v>2020</v>
      </c>
      <c r="D62" s="19">
        <v>2000</v>
      </c>
      <c r="E62" s="154">
        <f t="shared" si="0"/>
        <v>20</v>
      </c>
    </row>
    <row r="63" spans="1:5" ht="15.75" thickBot="1" x14ac:dyDescent="0.3">
      <c r="A63" s="7"/>
      <c r="B63" s="8"/>
      <c r="C63" s="72">
        <v>2021</v>
      </c>
      <c r="D63" s="19">
        <v>2000</v>
      </c>
      <c r="E63" s="154">
        <f t="shared" si="0"/>
        <v>21</v>
      </c>
    </row>
    <row r="64" spans="1:5" ht="15.75" thickBot="1" x14ac:dyDescent="0.3">
      <c r="A64" s="7"/>
      <c r="B64" s="8"/>
      <c r="C64" s="72">
        <v>2022</v>
      </c>
      <c r="D64" s="19">
        <v>2000</v>
      </c>
      <c r="E64" s="154">
        <f t="shared" si="0"/>
        <v>22</v>
      </c>
    </row>
    <row r="65" spans="1:5" ht="15.75" thickBot="1" x14ac:dyDescent="0.3">
      <c r="A65" s="7"/>
      <c r="B65" s="9"/>
      <c r="C65" s="73">
        <v>2023</v>
      </c>
      <c r="D65" s="19">
        <v>2000</v>
      </c>
      <c r="E65" s="154">
        <f t="shared" si="0"/>
        <v>23</v>
      </c>
    </row>
    <row r="66" spans="1:5" ht="15.75" thickBot="1" x14ac:dyDescent="0.3">
      <c r="A66" s="5">
        <v>16</v>
      </c>
      <c r="B66" s="10" t="s">
        <v>46</v>
      </c>
      <c r="C66" s="71">
        <v>2020</v>
      </c>
      <c r="D66" s="19">
        <v>1990</v>
      </c>
      <c r="E66" s="154">
        <f t="shared" si="0"/>
        <v>30</v>
      </c>
    </row>
    <row r="67" spans="1:5" ht="15.75" thickBot="1" x14ac:dyDescent="0.3">
      <c r="A67" s="7"/>
      <c r="B67" s="8"/>
      <c r="C67" s="72">
        <v>2021</v>
      </c>
      <c r="D67" s="19">
        <v>1990</v>
      </c>
      <c r="E67" s="154">
        <f t="shared" si="0"/>
        <v>31</v>
      </c>
    </row>
    <row r="68" spans="1:5" ht="15.75" thickBot="1" x14ac:dyDescent="0.3">
      <c r="A68" s="7"/>
      <c r="B68" s="8"/>
      <c r="C68" s="72">
        <v>2022</v>
      </c>
      <c r="D68" s="19">
        <v>1990</v>
      </c>
      <c r="E68" s="154">
        <f t="shared" si="0"/>
        <v>32</v>
      </c>
    </row>
    <row r="69" spans="1:5" ht="15.75" thickBot="1" x14ac:dyDescent="0.3">
      <c r="A69" s="7"/>
      <c r="B69" s="9"/>
      <c r="C69" s="73">
        <v>2023</v>
      </c>
      <c r="D69" s="19">
        <v>1990</v>
      </c>
      <c r="E69" s="154">
        <f t="shared" si="0"/>
        <v>33</v>
      </c>
    </row>
    <row r="70" spans="1:5" ht="15.75" thickBot="1" x14ac:dyDescent="0.3">
      <c r="A70" s="5">
        <v>17</v>
      </c>
      <c r="B70" s="10" t="s">
        <v>47</v>
      </c>
      <c r="C70" s="71">
        <v>2020</v>
      </c>
      <c r="D70" s="19">
        <v>2006</v>
      </c>
      <c r="E70" s="154">
        <f t="shared" si="0"/>
        <v>14</v>
      </c>
    </row>
    <row r="71" spans="1:5" ht="15.75" thickBot="1" x14ac:dyDescent="0.3">
      <c r="A71" s="7"/>
      <c r="B71" s="8"/>
      <c r="C71" s="72">
        <v>2021</v>
      </c>
      <c r="D71" s="19">
        <v>2006</v>
      </c>
      <c r="E71" s="154">
        <f t="shared" ref="E71:E113" si="1">C71-D71</f>
        <v>15</v>
      </c>
    </row>
    <row r="72" spans="1:5" ht="15.75" thickBot="1" x14ac:dyDescent="0.3">
      <c r="A72" s="7"/>
      <c r="B72" s="8"/>
      <c r="C72" s="72">
        <v>2022</v>
      </c>
      <c r="D72" s="19">
        <v>2006</v>
      </c>
      <c r="E72" s="154">
        <f t="shared" si="1"/>
        <v>16</v>
      </c>
    </row>
    <row r="73" spans="1:5" ht="15.75" thickBot="1" x14ac:dyDescent="0.3">
      <c r="A73" s="7"/>
      <c r="B73" s="9"/>
      <c r="C73" s="73">
        <v>2023</v>
      </c>
      <c r="D73" s="19">
        <v>2006</v>
      </c>
      <c r="E73" s="154">
        <f t="shared" si="1"/>
        <v>17</v>
      </c>
    </row>
    <row r="74" spans="1:5" ht="15.75" thickBot="1" x14ac:dyDescent="0.3">
      <c r="A74" s="5">
        <v>18</v>
      </c>
      <c r="B74" s="77" t="s">
        <v>48</v>
      </c>
      <c r="C74" s="71">
        <v>2020</v>
      </c>
      <c r="D74" s="30">
        <v>1984</v>
      </c>
      <c r="E74" s="154">
        <f t="shared" si="1"/>
        <v>36</v>
      </c>
    </row>
    <row r="75" spans="1:5" ht="15.75" thickBot="1" x14ac:dyDescent="0.3">
      <c r="A75" s="7"/>
      <c r="B75" s="8"/>
      <c r="C75" s="72">
        <v>2021</v>
      </c>
      <c r="D75" s="30">
        <v>1984</v>
      </c>
      <c r="E75" s="154">
        <f t="shared" si="1"/>
        <v>37</v>
      </c>
    </row>
    <row r="76" spans="1:5" ht="15.75" thickBot="1" x14ac:dyDescent="0.3">
      <c r="A76" s="7"/>
      <c r="B76" s="8"/>
      <c r="C76" s="72">
        <v>2022</v>
      </c>
      <c r="D76" s="30">
        <v>1984</v>
      </c>
      <c r="E76" s="154">
        <f t="shared" si="1"/>
        <v>38</v>
      </c>
    </row>
    <row r="77" spans="1:5" ht="15.75" thickBot="1" x14ac:dyDescent="0.3">
      <c r="A77" s="11"/>
      <c r="B77" s="9"/>
      <c r="C77" s="73">
        <v>2023</v>
      </c>
      <c r="D77" s="30">
        <v>1984</v>
      </c>
      <c r="E77" s="154">
        <f t="shared" si="1"/>
        <v>39</v>
      </c>
    </row>
    <row r="78" spans="1:5" ht="15.75" thickBot="1" x14ac:dyDescent="0.3">
      <c r="A78" s="5">
        <v>19</v>
      </c>
      <c r="B78" s="6" t="s">
        <v>49</v>
      </c>
      <c r="C78" s="71">
        <v>2020</v>
      </c>
      <c r="D78" s="19">
        <v>1929</v>
      </c>
      <c r="E78" s="154">
        <f t="shared" si="1"/>
        <v>91</v>
      </c>
    </row>
    <row r="79" spans="1:5" ht="15.75" thickBot="1" x14ac:dyDescent="0.3">
      <c r="A79" s="7"/>
      <c r="B79" s="8"/>
      <c r="C79" s="72">
        <v>2021</v>
      </c>
      <c r="D79" s="19">
        <v>1929</v>
      </c>
      <c r="E79" s="154">
        <f t="shared" si="1"/>
        <v>92</v>
      </c>
    </row>
    <row r="80" spans="1:5" ht="15.75" thickBot="1" x14ac:dyDescent="0.3">
      <c r="A80" s="7"/>
      <c r="B80" s="8"/>
      <c r="C80" s="72">
        <v>2022</v>
      </c>
      <c r="D80" s="19">
        <v>1929</v>
      </c>
      <c r="E80" s="154">
        <f t="shared" si="1"/>
        <v>93</v>
      </c>
    </row>
    <row r="81" spans="1:5" ht="15.75" thickBot="1" x14ac:dyDescent="0.3">
      <c r="A81" s="7"/>
      <c r="B81" s="9"/>
      <c r="C81" s="73">
        <v>2023</v>
      </c>
      <c r="D81" s="19">
        <v>1929</v>
      </c>
      <c r="E81" s="154">
        <f t="shared" si="1"/>
        <v>94</v>
      </c>
    </row>
    <row r="82" spans="1:5" ht="15.75" thickBot="1" x14ac:dyDescent="0.3">
      <c r="A82" s="5">
        <v>20</v>
      </c>
      <c r="B82" s="10" t="s">
        <v>50</v>
      </c>
      <c r="C82" s="71">
        <v>2020</v>
      </c>
      <c r="D82" s="19">
        <v>1977</v>
      </c>
      <c r="E82" s="154">
        <f t="shared" si="1"/>
        <v>43</v>
      </c>
    </row>
    <row r="83" spans="1:5" ht="15.75" thickBot="1" x14ac:dyDescent="0.3">
      <c r="A83" s="7"/>
      <c r="B83" s="8"/>
      <c r="C83" s="72">
        <v>2021</v>
      </c>
      <c r="D83" s="19">
        <v>1977</v>
      </c>
      <c r="E83" s="154">
        <f t="shared" si="1"/>
        <v>44</v>
      </c>
    </row>
    <row r="84" spans="1:5" ht="15.75" thickBot="1" x14ac:dyDescent="0.3">
      <c r="A84" s="7"/>
      <c r="B84" s="8"/>
      <c r="C84" s="72">
        <v>2022</v>
      </c>
      <c r="D84" s="19">
        <v>1977</v>
      </c>
      <c r="E84" s="154">
        <f t="shared" si="1"/>
        <v>45</v>
      </c>
    </row>
    <row r="85" spans="1:5" ht="15.75" thickBot="1" x14ac:dyDescent="0.3">
      <c r="A85" s="7"/>
      <c r="B85" s="75"/>
      <c r="C85" s="73">
        <v>2023</v>
      </c>
      <c r="D85" s="19">
        <v>1977</v>
      </c>
      <c r="E85" s="154">
        <f t="shared" si="1"/>
        <v>46</v>
      </c>
    </row>
    <row r="86" spans="1:5" ht="15.75" thickBot="1" x14ac:dyDescent="0.3">
      <c r="A86" s="20">
        <v>21</v>
      </c>
      <c r="B86" s="19" t="s">
        <v>53</v>
      </c>
      <c r="C86" s="71">
        <v>2020</v>
      </c>
      <c r="D86" s="19">
        <v>1984</v>
      </c>
      <c r="E86" s="154">
        <f t="shared" si="1"/>
        <v>36</v>
      </c>
    </row>
    <row r="87" spans="1:5" ht="15.75" thickBot="1" x14ac:dyDescent="0.3">
      <c r="A87" s="70"/>
      <c r="B87" s="13"/>
      <c r="C87" s="72">
        <v>2021</v>
      </c>
      <c r="D87" s="19">
        <v>1984</v>
      </c>
      <c r="E87" s="154">
        <f t="shared" si="1"/>
        <v>37</v>
      </c>
    </row>
    <row r="88" spans="1:5" ht="15.75" thickBot="1" x14ac:dyDescent="0.3">
      <c r="A88" s="70"/>
      <c r="B88" s="13"/>
      <c r="C88" s="72">
        <v>2022</v>
      </c>
      <c r="D88" s="19">
        <v>1984</v>
      </c>
      <c r="E88" s="154">
        <f t="shared" si="1"/>
        <v>38</v>
      </c>
    </row>
    <row r="89" spans="1:5" ht="15.75" thickBot="1" x14ac:dyDescent="0.3">
      <c r="A89" s="70"/>
      <c r="B89" s="14"/>
      <c r="C89" s="73">
        <v>2023</v>
      </c>
      <c r="D89" s="19">
        <v>1984</v>
      </c>
      <c r="E89" s="154">
        <f t="shared" si="1"/>
        <v>39</v>
      </c>
    </row>
    <row r="90" spans="1:5" ht="15.75" thickBot="1" x14ac:dyDescent="0.3">
      <c r="A90" s="20">
        <v>22</v>
      </c>
      <c r="B90" s="10" t="s">
        <v>54</v>
      </c>
      <c r="C90" s="71">
        <v>2020</v>
      </c>
      <c r="D90" s="19">
        <v>1995</v>
      </c>
      <c r="E90" s="154">
        <f t="shared" si="1"/>
        <v>25</v>
      </c>
    </row>
    <row r="91" spans="1:5" ht="15.75" thickBot="1" x14ac:dyDescent="0.3">
      <c r="A91" s="70"/>
      <c r="B91" s="13"/>
      <c r="C91" s="72">
        <v>2021</v>
      </c>
      <c r="D91" s="19">
        <v>1995</v>
      </c>
      <c r="E91" s="154">
        <f t="shared" si="1"/>
        <v>26</v>
      </c>
    </row>
    <row r="92" spans="1:5" ht="15.75" thickBot="1" x14ac:dyDescent="0.3">
      <c r="A92" s="70"/>
      <c r="B92" s="13"/>
      <c r="C92" s="72">
        <v>2022</v>
      </c>
      <c r="D92" s="19">
        <v>1995</v>
      </c>
      <c r="E92" s="154">
        <f t="shared" si="1"/>
        <v>27</v>
      </c>
    </row>
    <row r="93" spans="1:5" ht="15.75" thickBot="1" x14ac:dyDescent="0.3">
      <c r="A93" s="70"/>
      <c r="B93" s="79"/>
      <c r="C93" s="73">
        <v>2023</v>
      </c>
      <c r="D93" s="19">
        <v>1995</v>
      </c>
      <c r="E93" s="154">
        <f t="shared" si="1"/>
        <v>28</v>
      </c>
    </row>
    <row r="94" spans="1:5" ht="15.75" thickBot="1" x14ac:dyDescent="0.3">
      <c r="A94" s="5">
        <v>23</v>
      </c>
      <c r="B94" s="68" t="s">
        <v>55</v>
      </c>
      <c r="C94" s="20">
        <v>2020</v>
      </c>
      <c r="D94" s="19">
        <v>1973</v>
      </c>
      <c r="E94" s="154">
        <f t="shared" si="1"/>
        <v>47</v>
      </c>
    </row>
    <row r="95" spans="1:5" ht="15.75" thickBot="1" x14ac:dyDescent="0.3">
      <c r="A95" s="7"/>
      <c r="B95" s="8"/>
      <c r="C95" s="16">
        <v>2021</v>
      </c>
      <c r="D95" s="19">
        <v>1973</v>
      </c>
      <c r="E95" s="154">
        <f t="shared" si="1"/>
        <v>48</v>
      </c>
    </row>
    <row r="96" spans="1:5" ht="15.75" thickBot="1" x14ac:dyDescent="0.3">
      <c r="A96" s="7"/>
      <c r="B96" s="8"/>
      <c r="C96" s="16">
        <v>2022</v>
      </c>
      <c r="D96" s="19">
        <v>1973</v>
      </c>
      <c r="E96" s="154">
        <f t="shared" si="1"/>
        <v>49</v>
      </c>
    </row>
    <row r="97" spans="1:5" ht="15.75" thickBot="1" x14ac:dyDescent="0.3">
      <c r="A97" s="7"/>
      <c r="B97" s="9"/>
      <c r="C97" s="17">
        <v>2023</v>
      </c>
      <c r="D97" s="19">
        <v>1973</v>
      </c>
      <c r="E97" s="154">
        <f t="shared" si="1"/>
        <v>50</v>
      </c>
    </row>
    <row r="98" spans="1:5" ht="15.75" thickBot="1" x14ac:dyDescent="0.3">
      <c r="A98" s="5">
        <v>24</v>
      </c>
      <c r="B98" s="68" t="s">
        <v>56</v>
      </c>
      <c r="C98" s="20">
        <v>2020</v>
      </c>
      <c r="D98" s="19">
        <v>1966</v>
      </c>
      <c r="E98" s="154">
        <f t="shared" si="1"/>
        <v>54</v>
      </c>
    </row>
    <row r="99" spans="1:5" ht="15.75" thickBot="1" x14ac:dyDescent="0.3">
      <c r="A99" s="7"/>
      <c r="B99" s="8"/>
      <c r="C99" s="16">
        <v>2021</v>
      </c>
      <c r="D99" s="19">
        <v>1966</v>
      </c>
      <c r="E99" s="154">
        <f t="shared" si="1"/>
        <v>55</v>
      </c>
    </row>
    <row r="100" spans="1:5" ht="15.75" thickBot="1" x14ac:dyDescent="0.3">
      <c r="A100" s="7"/>
      <c r="B100" s="8"/>
      <c r="C100" s="16">
        <v>2022</v>
      </c>
      <c r="D100" s="19">
        <v>1966</v>
      </c>
      <c r="E100" s="154">
        <f t="shared" si="1"/>
        <v>56</v>
      </c>
    </row>
    <row r="101" spans="1:5" ht="15.75" thickBot="1" x14ac:dyDescent="0.3">
      <c r="A101" s="7"/>
      <c r="B101" s="9"/>
      <c r="C101" s="17">
        <v>2023</v>
      </c>
      <c r="D101" s="19">
        <v>1966</v>
      </c>
      <c r="E101" s="154">
        <f t="shared" si="1"/>
        <v>57</v>
      </c>
    </row>
    <row r="102" spans="1:5" ht="15.75" thickBot="1" x14ac:dyDescent="0.3">
      <c r="A102" s="5">
        <v>25</v>
      </c>
      <c r="B102" s="69" t="s">
        <v>57</v>
      </c>
      <c r="C102" s="20">
        <v>2020</v>
      </c>
      <c r="D102" s="19">
        <v>2004</v>
      </c>
      <c r="E102" s="154">
        <f t="shared" si="1"/>
        <v>16</v>
      </c>
    </row>
    <row r="103" spans="1:5" ht="15.75" thickBot="1" x14ac:dyDescent="0.3">
      <c r="A103" s="7"/>
      <c r="B103" s="8"/>
      <c r="C103" s="16">
        <v>2021</v>
      </c>
      <c r="D103" s="19">
        <v>2004</v>
      </c>
      <c r="E103" s="154">
        <f t="shared" si="1"/>
        <v>17</v>
      </c>
    </row>
    <row r="104" spans="1:5" ht="15.75" thickBot="1" x14ac:dyDescent="0.3">
      <c r="A104" s="7"/>
      <c r="B104" s="8"/>
      <c r="C104" s="16">
        <v>2022</v>
      </c>
      <c r="D104" s="19">
        <v>2004</v>
      </c>
      <c r="E104" s="154">
        <f t="shared" si="1"/>
        <v>18</v>
      </c>
    </row>
    <row r="105" spans="1:5" ht="15.75" thickBot="1" x14ac:dyDescent="0.3">
      <c r="A105" s="7"/>
      <c r="B105" s="9"/>
      <c r="C105" s="17">
        <v>2023</v>
      </c>
      <c r="D105" s="19">
        <v>2004</v>
      </c>
      <c r="E105" s="154">
        <f t="shared" si="1"/>
        <v>19</v>
      </c>
    </row>
    <row r="106" spans="1:5" ht="15.75" thickBot="1" x14ac:dyDescent="0.3">
      <c r="A106" s="5">
        <v>26</v>
      </c>
      <c r="B106" s="68" t="s">
        <v>58</v>
      </c>
      <c r="C106" s="20">
        <v>2020</v>
      </c>
      <c r="D106" s="19">
        <v>1973</v>
      </c>
      <c r="E106" s="154">
        <f t="shared" si="1"/>
        <v>47</v>
      </c>
    </row>
    <row r="107" spans="1:5" ht="15.75" thickBot="1" x14ac:dyDescent="0.3">
      <c r="A107" s="7"/>
      <c r="B107" s="8"/>
      <c r="C107" s="16">
        <v>2021</v>
      </c>
      <c r="D107" s="19">
        <v>1973</v>
      </c>
      <c r="E107" s="154">
        <f t="shared" si="1"/>
        <v>48</v>
      </c>
    </row>
    <row r="108" spans="1:5" ht="15.75" thickBot="1" x14ac:dyDescent="0.3">
      <c r="A108" s="7"/>
      <c r="B108" s="8"/>
      <c r="C108" s="16">
        <v>2022</v>
      </c>
      <c r="D108" s="19">
        <v>1973</v>
      </c>
      <c r="E108" s="154">
        <f t="shared" si="1"/>
        <v>49</v>
      </c>
    </row>
    <row r="109" spans="1:5" ht="15.75" thickBot="1" x14ac:dyDescent="0.3">
      <c r="A109" s="7"/>
      <c r="B109" s="75"/>
      <c r="C109" s="17">
        <v>2023</v>
      </c>
      <c r="D109" s="19">
        <v>1973</v>
      </c>
      <c r="E109" s="154">
        <f t="shared" si="1"/>
        <v>50</v>
      </c>
    </row>
    <row r="110" spans="1:5" ht="15.75" thickBot="1" x14ac:dyDescent="0.3">
      <c r="A110" s="20">
        <v>27</v>
      </c>
      <c r="B110" s="19" t="s">
        <v>59</v>
      </c>
      <c r="C110" s="71">
        <v>2020</v>
      </c>
      <c r="D110" s="30">
        <v>1958</v>
      </c>
      <c r="E110" s="154">
        <f>C110-D110</f>
        <v>62</v>
      </c>
    </row>
    <row r="111" spans="1:5" ht="15.75" thickBot="1" x14ac:dyDescent="0.3">
      <c r="A111" s="70"/>
      <c r="B111" s="8"/>
      <c r="C111" s="72">
        <v>2021</v>
      </c>
      <c r="D111" s="30">
        <v>1958</v>
      </c>
      <c r="E111" s="154">
        <f>C111-D111</f>
        <v>63</v>
      </c>
    </row>
    <row r="112" spans="1:5" ht="15.75" thickBot="1" x14ac:dyDescent="0.3">
      <c r="A112" s="70"/>
      <c r="B112" s="8"/>
      <c r="C112" s="72">
        <v>2022</v>
      </c>
      <c r="D112" s="30">
        <v>1958</v>
      </c>
      <c r="E112" s="154">
        <f t="shared" si="1"/>
        <v>64</v>
      </c>
    </row>
    <row r="113" spans="1:5" ht="15.75" thickBot="1" x14ac:dyDescent="0.3">
      <c r="A113" s="74"/>
      <c r="B113" s="9"/>
      <c r="C113" s="73">
        <v>2023</v>
      </c>
      <c r="D113" s="30">
        <v>1958</v>
      </c>
      <c r="E113" s="154">
        <f t="shared" si="1"/>
        <v>65</v>
      </c>
    </row>
  </sheetData>
  <mergeCells count="1">
    <mergeCell ref="A3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E639F-925F-4C9F-8A47-7D292ECBA322}">
  <sheetPr>
    <tabColor rgb="FF00B050"/>
  </sheetPr>
  <dimension ref="A2:I113"/>
  <sheetViews>
    <sheetView zoomScaleNormal="100" workbookViewId="0">
      <selection activeCell="E6" sqref="E6"/>
    </sheetView>
  </sheetViews>
  <sheetFormatPr defaultRowHeight="15" x14ac:dyDescent="0.25"/>
  <cols>
    <col min="2" max="2" width="17.85546875" customWidth="1"/>
    <col min="4" max="4" width="27.42578125" customWidth="1"/>
    <col min="5" max="5" width="22.5703125" customWidth="1"/>
  </cols>
  <sheetData>
    <row r="2" spans="1:9" ht="15.75" thickBot="1" x14ac:dyDescent="0.3"/>
    <row r="3" spans="1:9" ht="15.75" thickBot="1" x14ac:dyDescent="0.3">
      <c r="A3" s="192" t="s">
        <v>110</v>
      </c>
      <c r="B3" s="193"/>
      <c r="C3" s="193"/>
      <c r="D3" s="193"/>
      <c r="E3" s="194"/>
    </row>
    <row r="4" spans="1:9" ht="15.75" thickBot="1" x14ac:dyDescent="0.3">
      <c r="A4" s="195"/>
      <c r="B4" s="196"/>
      <c r="C4" s="196"/>
      <c r="D4" s="196"/>
      <c r="E4" s="197"/>
      <c r="G4" s="111" t="s">
        <v>96</v>
      </c>
      <c r="H4" s="112"/>
      <c r="I4" s="113"/>
    </row>
    <row r="5" spans="1:9" ht="15.75" thickBot="1" x14ac:dyDescent="0.3">
      <c r="A5" s="109" t="s">
        <v>0</v>
      </c>
      <c r="B5" s="82" t="s">
        <v>1</v>
      </c>
      <c r="C5" s="82" t="s">
        <v>2</v>
      </c>
      <c r="D5" s="121" t="s">
        <v>103</v>
      </c>
      <c r="E5" s="110" t="s">
        <v>104</v>
      </c>
      <c r="G5" s="114" t="s">
        <v>105</v>
      </c>
      <c r="H5" s="115"/>
      <c r="I5" s="116"/>
    </row>
    <row r="6" spans="1:9" ht="15.75" thickBot="1" x14ac:dyDescent="0.3">
      <c r="A6" s="5">
        <v>1</v>
      </c>
      <c r="B6" s="6" t="s">
        <v>31</v>
      </c>
      <c r="C6" s="20">
        <v>2020</v>
      </c>
      <c r="D6" s="36">
        <v>958791000000</v>
      </c>
      <c r="E6" s="155">
        <f>LN(D6)</f>
        <v>27.588938952729169</v>
      </c>
    </row>
    <row r="7" spans="1:9" ht="15.75" thickBot="1" x14ac:dyDescent="0.3">
      <c r="A7" s="7"/>
      <c r="B7" s="8"/>
      <c r="C7" s="16">
        <v>2021</v>
      </c>
      <c r="D7" s="37">
        <v>1304108000000</v>
      </c>
      <c r="E7" s="155">
        <f t="shared" ref="E7:E70" si="0">LN(D7)</f>
        <v>27.896540398089339</v>
      </c>
    </row>
    <row r="8" spans="1:9" ht="15.75" thickBot="1" x14ac:dyDescent="0.3">
      <c r="A8" s="7"/>
      <c r="B8" s="8"/>
      <c r="C8" s="16">
        <v>2022</v>
      </c>
      <c r="D8" s="37">
        <v>1645582000000</v>
      </c>
      <c r="E8" s="155">
        <f t="shared" si="0"/>
        <v>28.129115236965735</v>
      </c>
    </row>
    <row r="9" spans="1:9" ht="15.75" thickBot="1" x14ac:dyDescent="0.3">
      <c r="A9" s="11"/>
      <c r="B9" s="9"/>
      <c r="C9" s="17">
        <v>2023</v>
      </c>
      <c r="D9" s="40">
        <v>2085182000000</v>
      </c>
      <c r="E9" s="155">
        <f t="shared" si="0"/>
        <v>28.365877257537612</v>
      </c>
    </row>
    <row r="10" spans="1:9" ht="15.75" thickBot="1" x14ac:dyDescent="0.3">
      <c r="A10" s="5">
        <v>2</v>
      </c>
      <c r="B10" s="8" t="s">
        <v>32</v>
      </c>
      <c r="C10" s="20">
        <v>2020</v>
      </c>
      <c r="D10" s="42">
        <v>2011557000000</v>
      </c>
      <c r="E10" s="155">
        <f t="shared" si="0"/>
        <v>28.329930164996661</v>
      </c>
    </row>
    <row r="11" spans="1:9" ht="15.75" thickBot="1" x14ac:dyDescent="0.3">
      <c r="A11" s="7"/>
      <c r="B11" s="8"/>
      <c r="C11" s="16">
        <v>2021</v>
      </c>
      <c r="D11" s="43">
        <v>1761634000000</v>
      </c>
      <c r="E11" s="155">
        <f t="shared" si="0"/>
        <v>28.197262903364358</v>
      </c>
    </row>
    <row r="12" spans="1:9" ht="15.75" thickBot="1" x14ac:dyDescent="0.3">
      <c r="A12" s="7"/>
      <c r="B12" s="8"/>
      <c r="C12" s="16">
        <v>2022</v>
      </c>
      <c r="D12" s="43">
        <v>1826350000000</v>
      </c>
      <c r="E12" s="155">
        <f t="shared" si="0"/>
        <v>28.233340555527953</v>
      </c>
    </row>
    <row r="13" spans="1:9" ht="15.75" thickBot="1" x14ac:dyDescent="0.3">
      <c r="A13" s="7"/>
      <c r="B13" s="9"/>
      <c r="C13" s="17">
        <v>2023</v>
      </c>
      <c r="D13" s="40">
        <v>1850004000000</v>
      </c>
      <c r="E13" s="155">
        <f t="shared" si="0"/>
        <v>28.246208917178606</v>
      </c>
    </row>
    <row r="14" spans="1:9" ht="15.75" thickBot="1" x14ac:dyDescent="0.3">
      <c r="A14" s="5">
        <v>3</v>
      </c>
      <c r="B14" s="8" t="s">
        <v>33</v>
      </c>
      <c r="C14" s="20">
        <v>2020</v>
      </c>
      <c r="D14" s="36">
        <v>1105874415256</v>
      </c>
      <c r="E14" s="155">
        <f t="shared" si="0"/>
        <v>27.731657463988434</v>
      </c>
    </row>
    <row r="15" spans="1:9" ht="15.75" thickBot="1" x14ac:dyDescent="0.3">
      <c r="A15" s="7"/>
      <c r="B15" s="8"/>
      <c r="C15" s="16">
        <v>2021</v>
      </c>
      <c r="D15" s="37">
        <v>1089208965375</v>
      </c>
      <c r="E15" s="155">
        <f t="shared" si="0"/>
        <v>27.716472828868035</v>
      </c>
    </row>
    <row r="16" spans="1:9" ht="15.75" thickBot="1" x14ac:dyDescent="0.3">
      <c r="A16" s="7"/>
      <c r="B16" s="8"/>
      <c r="C16" s="16">
        <v>2022</v>
      </c>
      <c r="D16" s="37">
        <v>1023323308935</v>
      </c>
      <c r="E16" s="155">
        <f t="shared" si="0"/>
        <v>27.654076592982573</v>
      </c>
    </row>
    <row r="17" spans="1:5" ht="15.75" thickBot="1" x14ac:dyDescent="0.3">
      <c r="A17" s="7"/>
      <c r="B17" s="75"/>
      <c r="C17" s="17">
        <v>2023</v>
      </c>
      <c r="D17" s="40">
        <v>1017472081204</v>
      </c>
      <c r="E17" s="155">
        <f t="shared" si="0"/>
        <v>27.648342315266568</v>
      </c>
    </row>
    <row r="18" spans="1:5" ht="15.75" thickBot="1" x14ac:dyDescent="0.3">
      <c r="A18" s="20">
        <v>4</v>
      </c>
      <c r="B18" s="6" t="s">
        <v>34</v>
      </c>
      <c r="C18" s="71">
        <v>2020</v>
      </c>
      <c r="D18" s="36">
        <v>4223727970626</v>
      </c>
      <c r="E18" s="155">
        <f t="shared" si="0"/>
        <v>29.071739259365216</v>
      </c>
    </row>
    <row r="19" spans="1:5" ht="15.75" thickBot="1" x14ac:dyDescent="0.3">
      <c r="A19" s="70"/>
      <c r="B19" s="8"/>
      <c r="C19" s="72">
        <v>2021</v>
      </c>
      <c r="D19" s="37">
        <v>4173043810054</v>
      </c>
      <c r="E19" s="155">
        <f t="shared" si="0"/>
        <v>29.059666815938165</v>
      </c>
    </row>
    <row r="20" spans="1:5" ht="15.75" thickBot="1" x14ac:dyDescent="0.3">
      <c r="A20" s="70"/>
      <c r="B20" s="8"/>
      <c r="C20" s="72">
        <v>2022</v>
      </c>
      <c r="D20" s="37">
        <v>4142039803861</v>
      </c>
      <c r="E20" s="155">
        <f t="shared" si="0"/>
        <v>29.052209488672521</v>
      </c>
    </row>
    <row r="21" spans="1:5" ht="15.75" thickBot="1" x14ac:dyDescent="0.3">
      <c r="A21" s="70"/>
      <c r="B21" s="9"/>
      <c r="C21" s="73">
        <v>2023</v>
      </c>
      <c r="D21" s="37">
        <v>4055750906771</v>
      </c>
      <c r="E21" s="155">
        <f t="shared" si="0"/>
        <v>29.031156966813544</v>
      </c>
    </row>
    <row r="22" spans="1:5" ht="15.75" thickBot="1" x14ac:dyDescent="0.3">
      <c r="A22" s="20">
        <v>5</v>
      </c>
      <c r="B22" s="30" t="s">
        <v>36</v>
      </c>
      <c r="C22" s="71">
        <v>2020</v>
      </c>
      <c r="D22" s="36">
        <v>1086873666641</v>
      </c>
      <c r="E22" s="155">
        <f t="shared" si="0"/>
        <v>27.714326495271916</v>
      </c>
    </row>
    <row r="23" spans="1:5" ht="15.75" thickBot="1" x14ac:dyDescent="0.3">
      <c r="A23" s="70"/>
      <c r="B23" s="13"/>
      <c r="C23" s="72">
        <v>2021</v>
      </c>
      <c r="D23" s="37">
        <v>1147260611704</v>
      </c>
      <c r="E23" s="155">
        <f t="shared" si="0"/>
        <v>27.76839813986609</v>
      </c>
    </row>
    <row r="24" spans="1:5" ht="15.75" thickBot="1" x14ac:dyDescent="0.3">
      <c r="A24" s="70"/>
      <c r="B24" s="13"/>
      <c r="C24" s="72">
        <v>2022</v>
      </c>
      <c r="D24" s="37">
        <v>1074777460412</v>
      </c>
      <c r="E24" s="155">
        <f t="shared" si="0"/>
        <v>27.703134742507675</v>
      </c>
    </row>
    <row r="25" spans="1:5" ht="15.75" thickBot="1" x14ac:dyDescent="0.3">
      <c r="A25" s="70"/>
      <c r="B25" s="117"/>
      <c r="C25" s="73">
        <v>2023</v>
      </c>
      <c r="D25" s="40">
        <v>1088726193209</v>
      </c>
      <c r="E25" s="155">
        <f t="shared" si="0"/>
        <v>27.716029498705513</v>
      </c>
    </row>
    <row r="26" spans="1:5" ht="15.75" thickBot="1" x14ac:dyDescent="0.3">
      <c r="A26" s="20">
        <v>6</v>
      </c>
      <c r="B26" s="19" t="s">
        <v>37</v>
      </c>
      <c r="C26" s="71">
        <v>2020</v>
      </c>
      <c r="D26" s="36">
        <v>1566673828068</v>
      </c>
      <c r="E26" s="155">
        <f t="shared" si="0"/>
        <v>28.079975907073237</v>
      </c>
    </row>
    <row r="27" spans="1:5" ht="15.75" thickBot="1" x14ac:dyDescent="0.3">
      <c r="A27" s="70"/>
      <c r="B27" s="8"/>
      <c r="C27" s="72">
        <v>2021</v>
      </c>
      <c r="D27" s="37">
        <v>1697387196209</v>
      </c>
      <c r="E27" s="155">
        <f t="shared" si="0"/>
        <v>28.160111241275146</v>
      </c>
    </row>
    <row r="28" spans="1:5" ht="15.75" thickBot="1" x14ac:dyDescent="0.3">
      <c r="A28" s="70"/>
      <c r="B28" s="13"/>
      <c r="C28" s="72">
        <v>2022</v>
      </c>
      <c r="D28" s="37">
        <v>1718287453575</v>
      </c>
      <c r="E28" s="155">
        <f t="shared" si="0"/>
        <v>28.172349244222566</v>
      </c>
    </row>
    <row r="29" spans="1:5" ht="15.75" thickBot="1" x14ac:dyDescent="0.3">
      <c r="A29" s="70"/>
      <c r="B29" s="14"/>
      <c r="C29" s="73">
        <v>2023</v>
      </c>
      <c r="D29" s="40">
        <v>1893560797758</v>
      </c>
      <c r="E29" s="155">
        <f t="shared" si="0"/>
        <v>28.269480192438223</v>
      </c>
    </row>
    <row r="30" spans="1:5" ht="15.75" thickBot="1" x14ac:dyDescent="0.3">
      <c r="A30" s="20">
        <v>7</v>
      </c>
      <c r="B30" s="32" t="s">
        <v>38</v>
      </c>
      <c r="C30" s="71">
        <v>2020</v>
      </c>
      <c r="D30" s="36">
        <v>1310940121622</v>
      </c>
      <c r="E30" s="155">
        <f t="shared" si="0"/>
        <v>27.901765645847046</v>
      </c>
    </row>
    <row r="31" spans="1:5" ht="15.75" thickBot="1" x14ac:dyDescent="0.3">
      <c r="A31" s="70"/>
      <c r="B31" s="13"/>
      <c r="C31" s="72">
        <v>2021</v>
      </c>
      <c r="D31" s="37">
        <v>1348181576913</v>
      </c>
      <c r="E31" s="155">
        <f t="shared" si="0"/>
        <v>27.929777820321338</v>
      </c>
    </row>
    <row r="32" spans="1:5" ht="15.75" thickBot="1" x14ac:dyDescent="0.3">
      <c r="A32" s="70"/>
      <c r="B32" s="13"/>
      <c r="C32" s="72">
        <v>2022</v>
      </c>
      <c r="D32" s="130">
        <v>1313254794687</v>
      </c>
      <c r="E32" s="155">
        <f t="shared" si="0"/>
        <v>27.903529747782382</v>
      </c>
    </row>
    <row r="33" spans="1:5" ht="15.75" thickBot="1" x14ac:dyDescent="0.3">
      <c r="A33" s="70"/>
      <c r="B33" s="14"/>
      <c r="C33" s="73">
        <v>2023</v>
      </c>
      <c r="D33" s="40">
        <v>2296227711688</v>
      </c>
      <c r="E33" s="155">
        <f t="shared" si="0"/>
        <v>28.462288767032558</v>
      </c>
    </row>
    <row r="34" spans="1:5" ht="15.75" thickBot="1" x14ac:dyDescent="0.3">
      <c r="A34" s="20">
        <v>8</v>
      </c>
      <c r="B34" s="77" t="s">
        <v>39</v>
      </c>
      <c r="C34" s="71">
        <v>2020</v>
      </c>
      <c r="D34" s="36">
        <v>1225580913000</v>
      </c>
      <c r="E34" s="155">
        <f t="shared" si="0"/>
        <v>27.834436062214863</v>
      </c>
    </row>
    <row r="35" spans="1:5" ht="15.75" thickBot="1" x14ac:dyDescent="0.3">
      <c r="A35" s="70"/>
      <c r="B35" s="13"/>
      <c r="C35" s="72">
        <v>2021</v>
      </c>
      <c r="D35" s="37">
        <v>1308722065000</v>
      </c>
      <c r="E35" s="155">
        <f t="shared" si="0"/>
        <v>27.900072254108704</v>
      </c>
    </row>
    <row r="36" spans="1:5" ht="15.75" thickBot="1" x14ac:dyDescent="0.3">
      <c r="A36" s="70"/>
      <c r="B36" s="13"/>
      <c r="C36" s="72">
        <v>2022</v>
      </c>
      <c r="D36" s="43">
        <v>1307186367000</v>
      </c>
      <c r="E36" s="155">
        <f t="shared" si="0"/>
        <v>27.898898131836198</v>
      </c>
    </row>
    <row r="37" spans="1:5" ht="15.75" thickBot="1" x14ac:dyDescent="0.3">
      <c r="A37" s="70"/>
      <c r="B37" s="14"/>
      <c r="C37" s="73">
        <v>2023</v>
      </c>
      <c r="D37" s="40">
        <v>1208050010000</v>
      </c>
      <c r="E37" s="155">
        <f t="shared" si="0"/>
        <v>27.820028613590878</v>
      </c>
    </row>
    <row r="38" spans="1:5" ht="15.75" thickBot="1" x14ac:dyDescent="0.3">
      <c r="A38" s="20">
        <v>9</v>
      </c>
      <c r="B38" s="78" t="s">
        <v>40</v>
      </c>
      <c r="C38" s="71">
        <v>2020</v>
      </c>
      <c r="D38" s="36">
        <v>5680638000000</v>
      </c>
      <c r="E38" s="155">
        <f t="shared" si="0"/>
        <v>29.36808466629741</v>
      </c>
    </row>
    <row r="39" spans="1:5" ht="15.75" thickBot="1" x14ac:dyDescent="0.3">
      <c r="A39" s="70"/>
      <c r="B39" s="13"/>
      <c r="C39" s="72">
        <v>2021</v>
      </c>
      <c r="D39" s="37">
        <v>6297287000000</v>
      </c>
      <c r="E39" s="155">
        <f t="shared" si="0"/>
        <v>29.471140021655554</v>
      </c>
    </row>
    <row r="40" spans="1:5" ht="15.75" thickBot="1" x14ac:dyDescent="0.3">
      <c r="A40" s="70"/>
      <c r="B40" s="13"/>
      <c r="C40" s="72">
        <v>2022</v>
      </c>
      <c r="D40" s="37">
        <v>6878297000000</v>
      </c>
      <c r="E40" s="155">
        <f t="shared" si="0"/>
        <v>29.559392208163658</v>
      </c>
    </row>
    <row r="41" spans="1:5" ht="15.75" thickBot="1" x14ac:dyDescent="0.3">
      <c r="A41" s="74"/>
      <c r="B41" s="14"/>
      <c r="C41" s="73">
        <v>2023</v>
      </c>
      <c r="D41" s="40">
        <v>7166880000000</v>
      </c>
      <c r="E41" s="155">
        <f t="shared" si="0"/>
        <v>29.600491529392876</v>
      </c>
    </row>
    <row r="42" spans="1:5" ht="15.75" thickBot="1" x14ac:dyDescent="0.3">
      <c r="A42" s="20">
        <v>10</v>
      </c>
      <c r="B42" s="32" t="s">
        <v>41</v>
      </c>
      <c r="C42" s="71">
        <v>2020</v>
      </c>
      <c r="D42" s="36">
        <v>113192236191</v>
      </c>
      <c r="E42" s="155">
        <f t="shared" si="0"/>
        <v>25.452353415478285</v>
      </c>
    </row>
    <row r="43" spans="1:5" ht="15.75" thickBot="1" x14ac:dyDescent="0.3">
      <c r="A43" s="70"/>
      <c r="B43" s="13"/>
      <c r="C43" s="72">
        <v>2021</v>
      </c>
      <c r="D43" s="37">
        <v>106495352963</v>
      </c>
      <c r="E43" s="155">
        <f t="shared" si="0"/>
        <v>25.391367186993659</v>
      </c>
    </row>
    <row r="44" spans="1:5" ht="15.75" thickBot="1" x14ac:dyDescent="0.3">
      <c r="A44" s="70"/>
      <c r="B44" s="13"/>
      <c r="C44" s="72">
        <v>2022</v>
      </c>
      <c r="D44" s="37">
        <v>102297196494</v>
      </c>
      <c r="E44" s="155">
        <f t="shared" si="0"/>
        <v>25.351148104777742</v>
      </c>
    </row>
    <row r="45" spans="1:5" ht="15.75" thickBot="1" x14ac:dyDescent="0.3">
      <c r="A45" s="70"/>
      <c r="B45" s="14"/>
      <c r="C45" s="73">
        <v>2023</v>
      </c>
      <c r="D45" s="40">
        <v>50993895743</v>
      </c>
      <c r="E45" s="155">
        <f t="shared" si="0"/>
        <v>24.654971771193434</v>
      </c>
    </row>
    <row r="46" spans="1:5" ht="15.75" thickBot="1" x14ac:dyDescent="0.3">
      <c r="A46" s="20">
        <v>11</v>
      </c>
      <c r="B46" s="10" t="s">
        <v>89</v>
      </c>
      <c r="C46" s="71">
        <v>2020</v>
      </c>
      <c r="D46" s="36">
        <v>6570969641033</v>
      </c>
      <c r="E46" s="155">
        <f t="shared" si="0"/>
        <v>29.513682523689489</v>
      </c>
    </row>
    <row r="47" spans="1:5" ht="15.75" thickBot="1" x14ac:dyDescent="0.3">
      <c r="A47" s="70"/>
      <c r="B47" s="13"/>
      <c r="C47" s="72">
        <v>2021</v>
      </c>
      <c r="D47" s="37">
        <v>6766602280143</v>
      </c>
      <c r="E47" s="155">
        <f t="shared" si="0"/>
        <v>29.543020198013107</v>
      </c>
    </row>
    <row r="48" spans="1:5" ht="15.75" thickBot="1" x14ac:dyDescent="0.3">
      <c r="A48" s="70"/>
      <c r="B48" s="8"/>
      <c r="C48" s="72">
        <v>2022</v>
      </c>
      <c r="D48" s="43">
        <v>7327371934290</v>
      </c>
      <c r="E48" s="155">
        <f t="shared" si="0"/>
        <v>29.622638031970332</v>
      </c>
    </row>
    <row r="49" spans="1:5" ht="15.75" thickBot="1" x14ac:dyDescent="0.3">
      <c r="A49" s="70"/>
      <c r="B49" s="9"/>
      <c r="C49" s="73">
        <v>2023</v>
      </c>
      <c r="D49" s="40">
        <v>7427707902688</v>
      </c>
      <c r="E49" s="155">
        <f t="shared" si="0"/>
        <v>29.636238434828897</v>
      </c>
    </row>
    <row r="50" spans="1:5" ht="15.75" thickBot="1" x14ac:dyDescent="0.3">
      <c r="A50" s="5">
        <v>12</v>
      </c>
      <c r="B50" s="10" t="s">
        <v>42</v>
      </c>
      <c r="C50" s="71">
        <v>2020</v>
      </c>
      <c r="D50" s="36">
        <v>906924214166</v>
      </c>
      <c r="E50" s="155">
        <f t="shared" si="0"/>
        <v>27.533324726972925</v>
      </c>
    </row>
    <row r="51" spans="1:5" ht="15.75" thickBot="1" x14ac:dyDescent="0.3">
      <c r="A51" s="7"/>
      <c r="B51" s="8"/>
      <c r="C51" s="72">
        <v>2021</v>
      </c>
      <c r="D51" s="37">
        <v>989119315334</v>
      </c>
      <c r="E51" s="155">
        <f t="shared" si="0"/>
        <v>27.620080803692819</v>
      </c>
    </row>
    <row r="52" spans="1:5" ht="15.75" thickBot="1" x14ac:dyDescent="0.3">
      <c r="A52" s="7"/>
      <c r="B52" s="8"/>
      <c r="C52" s="72">
        <v>2022</v>
      </c>
      <c r="D52" s="37">
        <v>811603660216</v>
      </c>
      <c r="E52" s="155">
        <f t="shared" si="0"/>
        <v>27.422277954764688</v>
      </c>
    </row>
    <row r="53" spans="1:5" ht="15.75" thickBot="1" x14ac:dyDescent="0.3">
      <c r="A53" s="7"/>
      <c r="B53" s="9"/>
      <c r="C53" s="73">
        <v>2023</v>
      </c>
      <c r="D53" s="40">
        <v>1046190979746</v>
      </c>
      <c r="E53" s="155">
        <f t="shared" si="0"/>
        <v>27.676177045924515</v>
      </c>
    </row>
    <row r="54" spans="1:5" ht="15.75" thickBot="1" x14ac:dyDescent="0.3">
      <c r="A54" s="5">
        <v>13</v>
      </c>
      <c r="B54" s="10" t="s">
        <v>43</v>
      </c>
      <c r="C54" s="71">
        <v>2020</v>
      </c>
      <c r="D54" s="36">
        <v>103588325000000</v>
      </c>
      <c r="E54" s="155">
        <f t="shared" si="0"/>
        <v>32.2714457463534</v>
      </c>
    </row>
    <row r="55" spans="1:5" ht="15.75" thickBot="1" x14ac:dyDescent="0.3">
      <c r="A55" s="7"/>
      <c r="B55" s="8"/>
      <c r="C55" s="72">
        <v>2021</v>
      </c>
      <c r="D55" s="37">
        <v>118066628000000</v>
      </c>
      <c r="E55" s="155">
        <f t="shared" si="0"/>
        <v>32.402270225110527</v>
      </c>
    </row>
    <row r="56" spans="1:5" ht="15.75" thickBot="1" x14ac:dyDescent="0.3">
      <c r="A56" s="7"/>
      <c r="B56" s="8"/>
      <c r="C56" s="72">
        <v>2022</v>
      </c>
      <c r="D56" s="37">
        <v>115305536000000</v>
      </c>
      <c r="E56" s="155">
        <f t="shared" si="0"/>
        <v>32.378606555927774</v>
      </c>
    </row>
    <row r="57" spans="1:5" ht="15.75" thickBot="1" x14ac:dyDescent="0.3">
      <c r="A57" s="7"/>
      <c r="B57" s="9"/>
      <c r="C57" s="73">
        <v>2023</v>
      </c>
      <c r="D57" s="40">
        <v>119267076000000</v>
      </c>
      <c r="E57" s="155">
        <f t="shared" si="0"/>
        <v>32.412386430414131</v>
      </c>
    </row>
    <row r="58" spans="1:5" ht="15.75" thickBot="1" x14ac:dyDescent="0.3">
      <c r="A58" s="5">
        <v>14</v>
      </c>
      <c r="B58" s="10" t="s">
        <v>44</v>
      </c>
      <c r="C58" s="71">
        <v>2020</v>
      </c>
      <c r="D58" s="36">
        <v>343139482249</v>
      </c>
      <c r="E58" s="155">
        <f t="shared" si="0"/>
        <v>26.561402855238281</v>
      </c>
    </row>
    <row r="59" spans="1:5" ht="15.75" thickBot="1" x14ac:dyDescent="0.3">
      <c r="A59" s="7"/>
      <c r="B59" s="8"/>
      <c r="C59" s="72">
        <v>2021</v>
      </c>
      <c r="D59" s="37">
        <v>299295229177</v>
      </c>
      <c r="E59" s="155">
        <f t="shared" si="0"/>
        <v>26.424696311741503</v>
      </c>
    </row>
    <row r="60" spans="1:5" ht="15.75" thickBot="1" x14ac:dyDescent="0.3">
      <c r="A60" s="7"/>
      <c r="B60" s="8"/>
      <c r="C60" s="72">
        <v>2022</v>
      </c>
      <c r="D60" s="37">
        <v>251669253000</v>
      </c>
      <c r="E60" s="155">
        <f t="shared" si="0"/>
        <v>26.251381574295714</v>
      </c>
    </row>
    <row r="61" spans="1:5" ht="15.75" thickBot="1" x14ac:dyDescent="0.3">
      <c r="A61" s="7"/>
      <c r="B61" s="9"/>
      <c r="C61" s="73">
        <v>2023</v>
      </c>
      <c r="D61" s="40">
        <v>215145392955</v>
      </c>
      <c r="E61" s="155">
        <f t="shared" si="0"/>
        <v>26.094579882824902</v>
      </c>
    </row>
    <row r="62" spans="1:5" ht="15.75" thickBot="1" x14ac:dyDescent="0.3">
      <c r="A62" s="5">
        <v>15</v>
      </c>
      <c r="B62" s="10" t="s">
        <v>45</v>
      </c>
      <c r="C62" s="71">
        <v>2020</v>
      </c>
      <c r="D62" s="36">
        <v>132538615751</v>
      </c>
      <c r="E62" s="155">
        <f t="shared" si="0"/>
        <v>25.610139879542597</v>
      </c>
    </row>
    <row r="63" spans="1:5" ht="15.75" thickBot="1" x14ac:dyDescent="0.3">
      <c r="A63" s="7"/>
      <c r="B63" s="8"/>
      <c r="C63" s="72">
        <v>2021</v>
      </c>
      <c r="D63" s="37">
        <v>129081871589</v>
      </c>
      <c r="E63" s="155">
        <f t="shared" si="0"/>
        <v>25.583712703475008</v>
      </c>
    </row>
    <row r="64" spans="1:5" ht="15.75" thickBot="1" x14ac:dyDescent="0.3">
      <c r="A64" s="7"/>
      <c r="B64" s="8"/>
      <c r="C64" s="72">
        <v>2022</v>
      </c>
      <c r="D64" s="37">
        <v>125635186707</v>
      </c>
      <c r="E64" s="155">
        <f t="shared" si="0"/>
        <v>25.556648200687206</v>
      </c>
    </row>
    <row r="65" spans="1:5" ht="15.75" thickBot="1" x14ac:dyDescent="0.3">
      <c r="A65" s="7"/>
      <c r="B65" s="9"/>
      <c r="C65" s="73">
        <v>2023</v>
      </c>
      <c r="D65" s="40">
        <v>141188309682</v>
      </c>
      <c r="E65" s="155">
        <f t="shared" si="0"/>
        <v>25.673360365957659</v>
      </c>
    </row>
    <row r="66" spans="1:5" ht="15.75" thickBot="1" x14ac:dyDescent="0.3">
      <c r="A66" s="5">
        <v>16</v>
      </c>
      <c r="B66" s="10" t="s">
        <v>46</v>
      </c>
      <c r="C66" s="71">
        <v>2020</v>
      </c>
      <c r="D66" s="36">
        <v>163136516000000</v>
      </c>
      <c r="E66" s="155">
        <f t="shared" si="0"/>
        <v>32.725608487682294</v>
      </c>
    </row>
    <row r="67" spans="1:5" ht="15.75" thickBot="1" x14ac:dyDescent="0.3">
      <c r="A67" s="7"/>
      <c r="B67" s="8"/>
      <c r="C67" s="72">
        <v>2021</v>
      </c>
      <c r="D67" s="37">
        <v>179356193000000</v>
      </c>
      <c r="E67" s="155">
        <f t="shared" si="0"/>
        <v>32.820394849558802</v>
      </c>
    </row>
    <row r="68" spans="1:5" ht="15.75" thickBot="1" x14ac:dyDescent="0.3">
      <c r="A68" s="7"/>
      <c r="B68" s="8"/>
      <c r="C68" s="72">
        <v>2022</v>
      </c>
      <c r="D68" s="37">
        <v>180433300000000</v>
      </c>
      <c r="E68" s="155">
        <f t="shared" si="0"/>
        <v>32.826382296322912</v>
      </c>
    </row>
    <row r="69" spans="1:5" ht="15.75" thickBot="1" x14ac:dyDescent="0.3">
      <c r="A69" s="7"/>
      <c r="B69" s="9"/>
      <c r="C69" s="73">
        <v>2023</v>
      </c>
      <c r="D69" s="40">
        <v>186587957000000</v>
      </c>
      <c r="E69" s="155">
        <f t="shared" si="0"/>
        <v>32.859923863137936</v>
      </c>
    </row>
    <row r="70" spans="1:5" ht="15.75" thickBot="1" x14ac:dyDescent="0.3">
      <c r="A70" s="5">
        <v>17</v>
      </c>
      <c r="B70" s="10" t="s">
        <v>47</v>
      </c>
      <c r="C70" s="71">
        <v>2020</v>
      </c>
      <c r="D70" s="36">
        <v>674806910037</v>
      </c>
      <c r="E70" s="155">
        <f t="shared" si="0"/>
        <v>27.237692427691758</v>
      </c>
    </row>
    <row r="71" spans="1:5" ht="15.75" thickBot="1" x14ac:dyDescent="0.3">
      <c r="A71" s="7"/>
      <c r="B71" s="8"/>
      <c r="C71" s="72">
        <v>2021</v>
      </c>
      <c r="D71" s="37">
        <v>767726284113</v>
      </c>
      <c r="E71" s="155">
        <f t="shared" ref="E71:E113" si="1">LN(D71)</f>
        <v>27.366699105673661</v>
      </c>
    </row>
    <row r="72" spans="1:5" ht="15.75" thickBot="1" x14ac:dyDescent="0.3">
      <c r="A72" s="7"/>
      <c r="B72" s="8"/>
      <c r="C72" s="72">
        <v>2022</v>
      </c>
      <c r="D72" s="43">
        <v>860100358989</v>
      </c>
      <c r="E72" s="155">
        <f t="shared" si="1"/>
        <v>27.480314915884296</v>
      </c>
    </row>
    <row r="73" spans="1:5" ht="15.75" thickBot="1" x14ac:dyDescent="0.3">
      <c r="A73" s="7"/>
      <c r="B73" s="9"/>
      <c r="C73" s="73">
        <v>2023</v>
      </c>
      <c r="D73" s="40">
        <v>828378354007</v>
      </c>
      <c r="E73" s="155">
        <f t="shared" si="1"/>
        <v>27.442735836245955</v>
      </c>
    </row>
    <row r="74" spans="1:5" ht="15.75" thickBot="1" x14ac:dyDescent="0.3">
      <c r="A74" s="5">
        <v>18</v>
      </c>
      <c r="B74" s="77" t="s">
        <v>48</v>
      </c>
      <c r="C74" s="71">
        <v>2020</v>
      </c>
      <c r="D74" s="36">
        <v>6805984418</v>
      </c>
      <c r="E74" s="155">
        <f t="shared" si="1"/>
        <v>22.641068123572019</v>
      </c>
    </row>
    <row r="75" spans="1:5" ht="15.75" thickBot="1" x14ac:dyDescent="0.3">
      <c r="A75" s="7"/>
      <c r="B75" s="8"/>
      <c r="C75" s="72">
        <v>2021</v>
      </c>
      <c r="D75" s="37">
        <v>139772224977</v>
      </c>
      <c r="E75" s="155">
        <f t="shared" si="1"/>
        <v>25.663279970161767</v>
      </c>
    </row>
    <row r="76" spans="1:5" ht="15.75" thickBot="1" x14ac:dyDescent="0.3">
      <c r="A76" s="7"/>
      <c r="B76" s="8"/>
      <c r="C76" s="72">
        <v>2022</v>
      </c>
      <c r="D76" s="37">
        <v>136631700935</v>
      </c>
      <c r="E76" s="155">
        <f t="shared" si="1"/>
        <v>25.640554828425202</v>
      </c>
    </row>
    <row r="77" spans="1:5" ht="15.75" thickBot="1" x14ac:dyDescent="0.3">
      <c r="A77" s="11"/>
      <c r="B77" s="9"/>
      <c r="C77" s="73">
        <v>2023</v>
      </c>
      <c r="D77" s="40">
        <v>137036160581</v>
      </c>
      <c r="E77" s="155">
        <f t="shared" si="1"/>
        <v>25.643510673793674</v>
      </c>
    </row>
    <row r="78" spans="1:5" ht="15.75" thickBot="1" x14ac:dyDescent="0.3">
      <c r="A78" s="5">
        <v>19</v>
      </c>
      <c r="B78" s="6" t="s">
        <v>49</v>
      </c>
      <c r="C78" s="71">
        <v>2020</v>
      </c>
      <c r="D78" s="36">
        <v>2907425000000</v>
      </c>
      <c r="E78" s="155">
        <f t="shared" si="1"/>
        <v>28.698288925649688</v>
      </c>
    </row>
    <row r="79" spans="1:5" ht="15.75" thickBot="1" x14ac:dyDescent="0.3">
      <c r="A79" s="7"/>
      <c r="B79" s="8"/>
      <c r="C79" s="72">
        <v>2021</v>
      </c>
      <c r="D79" s="37">
        <v>2922017000000</v>
      </c>
      <c r="E79" s="155">
        <f t="shared" si="1"/>
        <v>28.703295247173056</v>
      </c>
    </row>
    <row r="80" spans="1:5" ht="15.75" thickBot="1" x14ac:dyDescent="0.3">
      <c r="A80" s="7"/>
      <c r="B80" s="8"/>
      <c r="C80" s="72">
        <v>2022</v>
      </c>
      <c r="D80" s="37">
        <v>3374502000000</v>
      </c>
      <c r="E80" s="155">
        <f t="shared" si="1"/>
        <v>28.847268873810094</v>
      </c>
    </row>
    <row r="81" spans="1:5" ht="15.75" thickBot="1" x14ac:dyDescent="0.3">
      <c r="A81" s="7"/>
      <c r="B81" s="9"/>
      <c r="C81" s="73">
        <v>2023</v>
      </c>
      <c r="D81" s="40">
        <v>3407442000000</v>
      </c>
      <c r="E81" s="155">
        <f t="shared" si="1"/>
        <v>28.85698297909564</v>
      </c>
    </row>
    <row r="82" spans="1:5" ht="15.75" thickBot="1" x14ac:dyDescent="0.3">
      <c r="A82" s="5">
        <v>20</v>
      </c>
      <c r="B82" s="10" t="s">
        <v>50</v>
      </c>
      <c r="C82" s="71">
        <v>2020</v>
      </c>
      <c r="D82" s="36">
        <v>19777500514550</v>
      </c>
      <c r="E82" s="155">
        <f t="shared" si="1"/>
        <v>30.6155660698589</v>
      </c>
    </row>
    <row r="83" spans="1:5" ht="15.75" thickBot="1" x14ac:dyDescent="0.3">
      <c r="A83" s="7"/>
      <c r="B83" s="8"/>
      <c r="C83" s="72">
        <v>2021</v>
      </c>
      <c r="D83" s="37">
        <v>19917653265528</v>
      </c>
      <c r="E83" s="155">
        <f t="shared" si="1"/>
        <v>30.622627553189677</v>
      </c>
    </row>
    <row r="84" spans="1:5" ht="15.75" thickBot="1" x14ac:dyDescent="0.3">
      <c r="A84" s="7"/>
      <c r="B84" s="8"/>
      <c r="C84" s="72">
        <v>2022</v>
      </c>
      <c r="D84" s="43">
        <v>22276160695411</v>
      </c>
      <c r="E84" s="155">
        <f t="shared" si="1"/>
        <v>30.734538195465962</v>
      </c>
    </row>
    <row r="85" spans="1:5" ht="15.75" thickBot="1" x14ac:dyDescent="0.3">
      <c r="A85" s="7"/>
      <c r="B85" s="75"/>
      <c r="C85" s="73">
        <v>2023</v>
      </c>
      <c r="D85" s="40">
        <v>23870404962472</v>
      </c>
      <c r="E85" s="155">
        <f t="shared" si="1"/>
        <v>30.803660521467258</v>
      </c>
    </row>
    <row r="86" spans="1:5" ht="15.75" thickBot="1" x14ac:dyDescent="0.3">
      <c r="A86" s="20">
        <v>21</v>
      </c>
      <c r="B86" s="19" t="s">
        <v>53</v>
      </c>
      <c r="C86" s="71">
        <v>2020</v>
      </c>
      <c r="D86" s="36">
        <v>765375539783</v>
      </c>
      <c r="E86" s="155">
        <f t="shared" si="1"/>
        <v>27.363632451997262</v>
      </c>
    </row>
    <row r="87" spans="1:5" ht="15.75" thickBot="1" x14ac:dyDescent="0.3">
      <c r="A87" s="70"/>
      <c r="B87" s="13"/>
      <c r="C87" s="72">
        <v>2021</v>
      </c>
      <c r="D87" s="37">
        <v>708894784885</v>
      </c>
      <c r="E87" s="155">
        <f t="shared" si="1"/>
        <v>27.286972953150332</v>
      </c>
    </row>
    <row r="88" spans="1:5" ht="15.75" thickBot="1" x14ac:dyDescent="0.3">
      <c r="A88" s="70"/>
      <c r="B88" s="13"/>
      <c r="C88" s="72">
        <v>2022</v>
      </c>
      <c r="D88" s="37">
        <v>705620167464</v>
      </c>
      <c r="E88" s="155">
        <f t="shared" si="1"/>
        <v>27.282342923237337</v>
      </c>
    </row>
    <row r="89" spans="1:5" ht="15.75" thickBot="1" x14ac:dyDescent="0.3">
      <c r="A89" s="70"/>
      <c r="B89" s="14"/>
      <c r="C89" s="73">
        <v>2023</v>
      </c>
      <c r="D89" s="40">
        <v>151973453634</v>
      </c>
      <c r="E89" s="155">
        <f t="shared" si="1"/>
        <v>25.746971695395363</v>
      </c>
    </row>
    <row r="90" spans="1:5" ht="15.75" thickBot="1" x14ac:dyDescent="0.3">
      <c r="A90" s="20">
        <v>22</v>
      </c>
      <c r="B90" s="10" t="s">
        <v>54</v>
      </c>
      <c r="C90" s="71">
        <v>2020</v>
      </c>
      <c r="D90" s="36">
        <v>4452166671985</v>
      </c>
      <c r="E90" s="155">
        <f t="shared" si="1"/>
        <v>29.124411986193863</v>
      </c>
    </row>
    <row r="91" spans="1:5" ht="15.75" thickBot="1" x14ac:dyDescent="0.3">
      <c r="A91" s="70"/>
      <c r="B91" s="13"/>
      <c r="C91" s="72">
        <v>2021</v>
      </c>
      <c r="D91" s="37">
        <v>4191284422677</v>
      </c>
      <c r="E91" s="155">
        <f t="shared" si="1"/>
        <v>29.064028347678988</v>
      </c>
    </row>
    <row r="92" spans="1:5" ht="15.75" thickBot="1" x14ac:dyDescent="0.3">
      <c r="A92" s="70"/>
      <c r="B92" s="13"/>
      <c r="C92" s="72">
        <v>2022</v>
      </c>
      <c r="D92" s="37">
        <v>4130321616083</v>
      </c>
      <c r="E92" s="155">
        <f t="shared" si="1"/>
        <v>29.049376393013116</v>
      </c>
    </row>
    <row r="93" spans="1:5" ht="15.75" thickBot="1" x14ac:dyDescent="0.3">
      <c r="A93" s="70"/>
      <c r="B93" s="79"/>
      <c r="C93" s="73">
        <v>2023</v>
      </c>
      <c r="D93" s="40">
        <v>3943518425042</v>
      </c>
      <c r="E93" s="155">
        <f t="shared" si="1"/>
        <v>29.00309444202966</v>
      </c>
    </row>
    <row r="94" spans="1:5" ht="15.75" thickBot="1" x14ac:dyDescent="0.3">
      <c r="A94" s="5">
        <v>23</v>
      </c>
      <c r="B94" s="68" t="s">
        <v>55</v>
      </c>
      <c r="C94" s="20">
        <v>2020</v>
      </c>
      <c r="D94" s="36">
        <v>1768660546754</v>
      </c>
      <c r="E94" s="155">
        <f t="shared" si="1"/>
        <v>28.201243622785679</v>
      </c>
    </row>
    <row r="95" spans="1:5" ht="15.75" thickBot="1" x14ac:dyDescent="0.3">
      <c r="A95" s="7"/>
      <c r="B95" s="8"/>
      <c r="C95" s="16">
        <v>2021</v>
      </c>
      <c r="D95" s="37">
        <v>1970428120056</v>
      </c>
      <c r="E95" s="155">
        <f t="shared" si="1"/>
        <v>28.309271954893294</v>
      </c>
    </row>
    <row r="96" spans="1:5" ht="15.75" thickBot="1" x14ac:dyDescent="0.3">
      <c r="A96" s="7"/>
      <c r="B96" s="8"/>
      <c r="C96" s="16">
        <v>2022</v>
      </c>
      <c r="D96" s="37">
        <v>778944339391</v>
      </c>
      <c r="E96" s="155">
        <f t="shared" si="1"/>
        <v>27.381205428904956</v>
      </c>
    </row>
    <row r="97" spans="1:5" ht="15.75" thickBot="1" x14ac:dyDescent="0.3">
      <c r="A97" s="7"/>
      <c r="B97" s="9"/>
      <c r="C97" s="17">
        <v>2023</v>
      </c>
      <c r="D97" s="40">
        <v>1839622473747</v>
      </c>
      <c r="E97" s="155">
        <f t="shared" si="1"/>
        <v>28.240581489186287</v>
      </c>
    </row>
    <row r="98" spans="1:5" ht="15.75" thickBot="1" x14ac:dyDescent="0.3">
      <c r="A98" s="5">
        <v>24</v>
      </c>
      <c r="B98" s="68" t="s">
        <v>56</v>
      </c>
      <c r="C98" s="20">
        <v>2020</v>
      </c>
      <c r="D98" s="36">
        <v>773863042440</v>
      </c>
      <c r="E98" s="155">
        <f t="shared" si="1"/>
        <v>27.374660747127098</v>
      </c>
    </row>
    <row r="99" spans="1:5" ht="15.75" thickBot="1" x14ac:dyDescent="0.3">
      <c r="A99" s="7"/>
      <c r="B99" s="8"/>
      <c r="C99" s="16">
        <v>2021</v>
      </c>
      <c r="D99" s="37">
        <v>889125250792</v>
      </c>
      <c r="E99" s="155">
        <f t="shared" si="1"/>
        <v>27.513503952066127</v>
      </c>
    </row>
    <row r="100" spans="1:5" ht="15.75" thickBot="1" x14ac:dyDescent="0.3">
      <c r="A100" s="7"/>
      <c r="B100" s="8"/>
      <c r="C100" s="16">
        <v>2022</v>
      </c>
      <c r="D100" s="130">
        <v>1033289474829</v>
      </c>
      <c r="E100" s="155">
        <f t="shared" si="1"/>
        <v>27.663768494136907</v>
      </c>
    </row>
    <row r="101" spans="1:5" ht="15.75" thickBot="1" x14ac:dyDescent="0.3">
      <c r="A101" s="7"/>
      <c r="B101" s="9"/>
      <c r="C101" s="17">
        <v>2023</v>
      </c>
      <c r="D101" s="40">
        <v>1282739303035</v>
      </c>
      <c r="E101" s="155">
        <f t="shared" si="1"/>
        <v>27.880018987645819</v>
      </c>
    </row>
    <row r="102" spans="1:5" ht="15.75" thickBot="1" x14ac:dyDescent="0.3">
      <c r="A102" s="5">
        <v>25</v>
      </c>
      <c r="B102" s="69" t="s">
        <v>57</v>
      </c>
      <c r="C102" s="20">
        <v>2020</v>
      </c>
      <c r="D102" s="36">
        <v>3448995059882</v>
      </c>
      <c r="E102" s="155">
        <f t="shared" si="1"/>
        <v>28.869104017548796</v>
      </c>
    </row>
    <row r="103" spans="1:5" ht="15.75" thickBot="1" x14ac:dyDescent="0.3">
      <c r="A103" s="7"/>
      <c r="B103" s="8"/>
      <c r="C103" s="16">
        <v>2021</v>
      </c>
      <c r="D103" s="37">
        <v>3919243683748</v>
      </c>
      <c r="E103" s="155">
        <f t="shared" si="1"/>
        <v>28.996919813296635</v>
      </c>
    </row>
    <row r="104" spans="1:5" ht="15.75" thickBot="1" x14ac:dyDescent="0.3">
      <c r="A104" s="7"/>
      <c r="B104" s="8"/>
      <c r="C104" s="16">
        <v>2022</v>
      </c>
      <c r="D104" s="130">
        <v>4590737849889</v>
      </c>
      <c r="E104" s="155">
        <f t="shared" si="1"/>
        <v>29.155061878691651</v>
      </c>
    </row>
    <row r="105" spans="1:5" ht="15.75" thickBot="1" x14ac:dyDescent="0.3">
      <c r="A105" s="7"/>
      <c r="B105" s="9"/>
      <c r="C105" s="17">
        <v>2023</v>
      </c>
      <c r="D105" s="40">
        <v>5482234635262</v>
      </c>
      <c r="E105" s="155">
        <f t="shared" si="1"/>
        <v>29.332533913926039</v>
      </c>
    </row>
    <row r="106" spans="1:5" ht="15.75" thickBot="1" x14ac:dyDescent="0.3">
      <c r="A106" s="5">
        <v>26</v>
      </c>
      <c r="B106" s="68" t="s">
        <v>58</v>
      </c>
      <c r="C106" s="20">
        <v>2020</v>
      </c>
      <c r="D106" s="42">
        <v>19431293000000</v>
      </c>
      <c r="E106" s="155">
        <f t="shared" si="1"/>
        <v>30.597905923681228</v>
      </c>
    </row>
    <row r="107" spans="1:5" ht="15.75" thickBot="1" x14ac:dyDescent="0.3">
      <c r="A107" s="7"/>
      <c r="B107" s="8"/>
      <c r="C107" s="16">
        <v>2021</v>
      </c>
      <c r="D107" s="43">
        <v>21084017000000</v>
      </c>
      <c r="E107" s="155">
        <f t="shared" si="1"/>
        <v>30.679536381219798</v>
      </c>
    </row>
    <row r="108" spans="1:5" ht="15.75" thickBot="1" x14ac:dyDescent="0.3">
      <c r="A108" s="7"/>
      <c r="B108" s="8"/>
      <c r="C108" s="16">
        <v>2022</v>
      </c>
      <c r="D108" s="43">
        <v>23673644000000</v>
      </c>
      <c r="E108" s="155">
        <f t="shared" si="1"/>
        <v>30.795383477753198</v>
      </c>
    </row>
    <row r="109" spans="1:5" ht="15.75" thickBot="1" x14ac:dyDescent="0.3">
      <c r="A109" s="7"/>
      <c r="B109" s="75"/>
      <c r="C109" s="17">
        <v>2023</v>
      </c>
      <c r="D109" s="40">
        <v>25883325000000</v>
      </c>
      <c r="E109" s="155">
        <f t="shared" si="1"/>
        <v>30.884620054897582</v>
      </c>
    </row>
    <row r="110" spans="1:5" ht="15.75" thickBot="1" x14ac:dyDescent="0.3">
      <c r="A110" s="20">
        <v>27</v>
      </c>
      <c r="B110" s="19" t="s">
        <v>59</v>
      </c>
      <c r="C110" s="71">
        <v>2020</v>
      </c>
      <c r="D110" s="36">
        <v>8754116000000</v>
      </c>
      <c r="E110" s="155">
        <f t="shared" si="1"/>
        <v>29.800545105694674</v>
      </c>
    </row>
    <row r="111" spans="1:5" ht="15.75" thickBot="1" x14ac:dyDescent="0.3">
      <c r="A111" s="70"/>
      <c r="B111" s="8"/>
      <c r="C111" s="72">
        <v>2021</v>
      </c>
      <c r="D111" s="37">
        <v>7406856000000</v>
      </c>
      <c r="E111" s="155">
        <f t="shared" si="1"/>
        <v>29.633427173701463</v>
      </c>
    </row>
    <row r="112" spans="1:5" ht="15.75" thickBot="1" x14ac:dyDescent="0.3">
      <c r="A112" s="70"/>
      <c r="B112" s="8"/>
      <c r="C112" s="72">
        <v>2022</v>
      </c>
      <c r="D112" s="37">
        <v>7376375000000</v>
      </c>
      <c r="E112" s="155">
        <f t="shared" si="1"/>
        <v>29.629303441454496</v>
      </c>
    </row>
    <row r="113" spans="1:5" ht="15.75" thickBot="1" x14ac:dyDescent="0.3">
      <c r="A113" s="74"/>
      <c r="B113" s="9"/>
      <c r="C113" s="73">
        <v>2023</v>
      </c>
      <c r="D113" s="40">
        <v>7523956000000</v>
      </c>
      <c r="E113" s="155">
        <f t="shared" si="1"/>
        <v>29.649113179397016</v>
      </c>
    </row>
  </sheetData>
  <mergeCells count="1">
    <mergeCell ref="A3:E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Hasil Tabulasi</vt:lpstr>
      <vt:lpstr>Kriteria Sampel</vt:lpstr>
      <vt:lpstr>Hasil Kriteria Sampel</vt:lpstr>
      <vt:lpstr>Nilai Perusahaan (Y)</vt:lpstr>
      <vt:lpstr>Enterprise Risk Manajemen (X1) </vt:lpstr>
      <vt:lpstr>Struktur Modal (X2)</vt:lpstr>
      <vt:lpstr>Tata Kelola (X3)</vt:lpstr>
      <vt:lpstr>Umur Perusahaan (Z1)</vt:lpstr>
      <vt:lpstr>Ukuran Perusahaan (Z2)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2024-05-10T13:25:38Z</dcterms:created>
  <dcterms:modified xsi:type="dcterms:W3CDTF">2024-07-20T15:36:34Z</dcterms:modified>
</cp:coreProperties>
</file>